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ПУСК 2025\отчеты 3 кв.2025\"/>
    </mc:Choice>
  </mc:AlternateContent>
  <bookViews>
    <workbookView xWindow="-120" yWindow="-120" windowWidth="29040" windowHeight="15840"/>
  </bookViews>
  <sheets>
    <sheet name="Лист2" sheetId="2" r:id="rId1"/>
    <sheet name="Лист3" sheetId="3" r:id="rId2"/>
  </sheets>
  <definedNames>
    <definedName name="_xlnm.Print_Area" localSheetId="0">Лист2!$A$1:$U$175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02" i="2" l="1"/>
  <c r="R100" i="2" l="1"/>
  <c r="O94" i="2" l="1"/>
  <c r="O82" i="2" l="1"/>
  <c r="I57" i="2" l="1"/>
  <c r="R69" i="2" l="1"/>
  <c r="P70" i="2"/>
  <c r="W98" i="2" l="1"/>
  <c r="V98" i="2"/>
  <c r="W90" i="2"/>
  <c r="V90" i="2"/>
  <c r="Q41" i="2"/>
  <c r="R40" i="2"/>
  <c r="N41" i="2"/>
  <c r="H40" i="2"/>
  <c r="E40" i="2" s="1"/>
  <c r="G40" i="2"/>
  <c r="D40" i="2" s="1"/>
  <c r="M41" i="2"/>
  <c r="P41" i="2"/>
  <c r="H101" i="2"/>
  <c r="W91" i="2"/>
  <c r="W92" i="2"/>
  <c r="W93" i="2"/>
  <c r="W94" i="2"/>
  <c r="W96" i="2"/>
  <c r="X96" i="2" s="1"/>
  <c r="W97" i="2"/>
  <c r="W99" i="2"/>
  <c r="W100" i="2"/>
  <c r="W101" i="2"/>
  <c r="W102" i="2"/>
  <c r="W103" i="2"/>
  <c r="W105" i="2"/>
  <c r="X105" i="2" s="1"/>
  <c r="W106" i="2"/>
  <c r="W107" i="2"/>
  <c r="X107" i="2" s="1"/>
  <c r="W108" i="2"/>
  <c r="X108" i="2" s="1"/>
  <c r="W109" i="2"/>
  <c r="X109" i="2" s="1"/>
  <c r="W110" i="2"/>
  <c r="X110" i="2" s="1"/>
  <c r="W111" i="2"/>
  <c r="X111" i="2" s="1"/>
  <c r="W112" i="2"/>
  <c r="X112" i="2" s="1"/>
  <c r="W113" i="2"/>
  <c r="X113" i="2" s="1"/>
  <c r="W115" i="2"/>
  <c r="X115" i="2" s="1"/>
  <c r="W116" i="2"/>
  <c r="W117" i="2"/>
  <c r="X117" i="2" s="1"/>
  <c r="W118" i="2"/>
  <c r="W119" i="2"/>
  <c r="X119" i="2" s="1"/>
  <c r="W120" i="2"/>
  <c r="W121" i="2"/>
  <c r="W123" i="2"/>
  <c r="X123" i="2" s="1"/>
  <c r="W124" i="2"/>
  <c r="X124" i="2" s="1"/>
  <c r="W125" i="2"/>
  <c r="X125" i="2" s="1"/>
  <c r="W126" i="2"/>
  <c r="X126" i="2" s="1"/>
  <c r="W127" i="2"/>
  <c r="X127" i="2" s="1"/>
  <c r="W128" i="2"/>
  <c r="X128" i="2" s="1"/>
  <c r="W129" i="2"/>
  <c r="X129" i="2" s="1"/>
  <c r="W130" i="2"/>
  <c r="X130" i="2" s="1"/>
  <c r="W131" i="2"/>
  <c r="X131" i="2" s="1"/>
  <c r="W132" i="2"/>
  <c r="X132" i="2" s="1"/>
  <c r="V91" i="2"/>
  <c r="V92" i="2"/>
  <c r="V93" i="2"/>
  <c r="V96" i="2"/>
  <c r="V97" i="2"/>
  <c r="V99" i="2"/>
  <c r="V100" i="2"/>
  <c r="V101" i="2"/>
  <c r="V102" i="2"/>
  <c r="V103" i="2"/>
  <c r="V105" i="2"/>
  <c r="V106" i="2"/>
  <c r="V107" i="2"/>
  <c r="V108" i="2"/>
  <c r="V109" i="2"/>
  <c r="V110" i="2"/>
  <c r="V111" i="2"/>
  <c r="V112" i="2"/>
  <c r="V113" i="2"/>
  <c r="V115" i="2"/>
  <c r="V116" i="2"/>
  <c r="V117" i="2"/>
  <c r="V118" i="2"/>
  <c r="V119" i="2"/>
  <c r="V120" i="2"/>
  <c r="V121" i="2"/>
  <c r="V123" i="2"/>
  <c r="V124" i="2"/>
  <c r="V125" i="2"/>
  <c r="V126" i="2"/>
  <c r="V127" i="2"/>
  <c r="V128" i="2"/>
  <c r="V129" i="2"/>
  <c r="V130" i="2"/>
  <c r="V131" i="2"/>
  <c r="V132" i="2"/>
  <c r="Q163" i="2"/>
  <c r="P163" i="2"/>
  <c r="H141" i="2"/>
  <c r="E141" i="2" s="1"/>
  <c r="G141" i="2"/>
  <c r="D141" i="2" s="1"/>
  <c r="O99" i="2"/>
  <c r="F40" i="2" l="1"/>
  <c r="I40" i="2"/>
  <c r="H39" i="2"/>
  <c r="G39" i="2"/>
  <c r="O39" i="2"/>
  <c r="V94" i="2"/>
  <c r="E39" i="2" l="1"/>
  <c r="I39" i="2"/>
  <c r="D39" i="2"/>
  <c r="P85" i="2"/>
  <c r="N70" i="2"/>
  <c r="K70" i="2"/>
  <c r="J70" i="2"/>
  <c r="O69" i="2"/>
  <c r="H69" i="2"/>
  <c r="G69" i="2"/>
  <c r="E69" i="2"/>
  <c r="D69" i="2"/>
  <c r="H67" i="2"/>
  <c r="G67" i="2"/>
  <c r="E67" i="2"/>
  <c r="D67" i="2"/>
  <c r="J85" i="2"/>
  <c r="Q85" i="2"/>
  <c r="Q70" i="2"/>
  <c r="M70" i="2"/>
  <c r="G84" i="2"/>
  <c r="D84" i="2" s="1"/>
  <c r="N85" i="2"/>
  <c r="M85" i="2"/>
  <c r="E76" i="2"/>
  <c r="D76" i="2"/>
  <c r="E66" i="2"/>
  <c r="H84" i="2"/>
  <c r="E84" i="2" s="1"/>
  <c r="K85" i="2"/>
  <c r="L84" i="2"/>
  <c r="O84" i="2"/>
  <c r="R84" i="2"/>
  <c r="H68" i="2"/>
  <c r="G68" i="2"/>
  <c r="E68" i="2"/>
  <c r="D68" i="2"/>
  <c r="F39" i="2" l="1"/>
  <c r="G70" i="2"/>
  <c r="O70" i="2"/>
  <c r="I69" i="2"/>
  <c r="F69" i="2"/>
  <c r="L70" i="2"/>
  <c r="I84" i="2"/>
  <c r="G85" i="2"/>
  <c r="O85" i="2"/>
  <c r="F84" i="2"/>
  <c r="L85" i="2"/>
  <c r="R70" i="2"/>
  <c r="G82" i="2"/>
  <c r="O15" i="2"/>
  <c r="M114" i="2"/>
  <c r="O44" i="2"/>
  <c r="H15" i="2"/>
  <c r="G15" i="2"/>
  <c r="R166" i="2"/>
  <c r="R161" i="2"/>
  <c r="J114" i="2"/>
  <c r="K114" i="2"/>
  <c r="L114" i="2"/>
  <c r="N114" i="2"/>
  <c r="G120" i="2"/>
  <c r="D120" i="2" s="1"/>
  <c r="H120" i="2"/>
  <c r="E120" i="2" s="1"/>
  <c r="X120" i="2" s="1"/>
  <c r="H121" i="2"/>
  <c r="E121" i="2" s="1"/>
  <c r="X121" i="2" s="1"/>
  <c r="G121" i="2"/>
  <c r="O100" i="2"/>
  <c r="H98" i="2"/>
  <c r="E98" i="2" s="1"/>
  <c r="X98" i="2" s="1"/>
  <c r="G98" i="2"/>
  <c r="D98" i="2" s="1"/>
  <c r="H92" i="2"/>
  <c r="E92" i="2" s="1"/>
  <c r="X92" i="2" s="1"/>
  <c r="G92" i="2"/>
  <c r="D92" i="2" s="1"/>
  <c r="J80" i="2"/>
  <c r="K80" i="2"/>
  <c r="L80" i="2"/>
  <c r="S80" i="2"/>
  <c r="T80" i="2"/>
  <c r="U80" i="2"/>
  <c r="H79" i="2"/>
  <c r="G79" i="2"/>
  <c r="D79" i="2" s="1"/>
  <c r="R56" i="2"/>
  <c r="H166" i="2"/>
  <c r="E166" i="2" s="1"/>
  <c r="G166" i="2"/>
  <c r="D166" i="2" s="1"/>
  <c r="H162" i="2"/>
  <c r="E162" i="2" s="1"/>
  <c r="G162" i="2"/>
  <c r="D162" i="2" s="1"/>
  <c r="H161" i="2"/>
  <c r="G161" i="2"/>
  <c r="H138" i="2"/>
  <c r="E138" i="2" s="1"/>
  <c r="H139" i="2"/>
  <c r="E139" i="2" s="1"/>
  <c r="H137" i="2"/>
  <c r="G138" i="2"/>
  <c r="D138" i="2" s="1"/>
  <c r="G139" i="2"/>
  <c r="D139" i="2" s="1"/>
  <c r="G137" i="2"/>
  <c r="O138" i="2"/>
  <c r="H118" i="2"/>
  <c r="E118" i="2" s="1"/>
  <c r="X118" i="2" s="1"/>
  <c r="H116" i="2"/>
  <c r="E116" i="2" s="1"/>
  <c r="X116" i="2" s="1"/>
  <c r="G118" i="2"/>
  <c r="D118" i="2" s="1"/>
  <c r="G116" i="2"/>
  <c r="H106" i="2"/>
  <c r="E106" i="2" s="1"/>
  <c r="X106" i="2" s="1"/>
  <c r="G106" i="2"/>
  <c r="D106" i="2" s="1"/>
  <c r="H99" i="2"/>
  <c r="E99" i="2" s="1"/>
  <c r="X99" i="2" s="1"/>
  <c r="H100" i="2"/>
  <c r="E100" i="2" s="1"/>
  <c r="X100" i="2" s="1"/>
  <c r="E101" i="2"/>
  <c r="X101" i="2" s="1"/>
  <c r="H102" i="2"/>
  <c r="E102" i="2" s="1"/>
  <c r="X102" i="2" s="1"/>
  <c r="H103" i="2"/>
  <c r="E103" i="2" s="1"/>
  <c r="X103" i="2" s="1"/>
  <c r="G99" i="2"/>
  <c r="D99" i="2" s="1"/>
  <c r="G100" i="2"/>
  <c r="D100" i="2" s="1"/>
  <c r="G101" i="2"/>
  <c r="D101" i="2" s="1"/>
  <c r="G102" i="2"/>
  <c r="D102" i="2" s="1"/>
  <c r="G103" i="2"/>
  <c r="D103" i="2" s="1"/>
  <c r="H97" i="2"/>
  <c r="E97" i="2" s="1"/>
  <c r="X97" i="2" s="1"/>
  <c r="G97" i="2"/>
  <c r="D97" i="2" s="1"/>
  <c r="H91" i="2"/>
  <c r="E91" i="2" s="1"/>
  <c r="X91" i="2" s="1"/>
  <c r="H93" i="2"/>
  <c r="E93" i="2" s="1"/>
  <c r="X93" i="2" s="1"/>
  <c r="H94" i="2"/>
  <c r="E94" i="2" s="1"/>
  <c r="G91" i="2"/>
  <c r="D91" i="2" s="1"/>
  <c r="G93" i="2"/>
  <c r="D93" i="2" s="1"/>
  <c r="G94" i="2"/>
  <c r="D94" i="2" s="1"/>
  <c r="H83" i="2"/>
  <c r="E83" i="2" s="1"/>
  <c r="H82" i="2"/>
  <c r="E82" i="2" s="1"/>
  <c r="H90" i="2"/>
  <c r="E90" i="2" s="1"/>
  <c r="X90" i="2" s="1"/>
  <c r="G90" i="2"/>
  <c r="D90" i="2" s="1"/>
  <c r="X94" i="2" l="1"/>
  <c r="F94" i="2"/>
  <c r="V114" i="2"/>
  <c r="W114" i="2"/>
  <c r="D161" i="2"/>
  <c r="G163" i="2"/>
  <c r="E161" i="2"/>
  <c r="H163" i="2"/>
  <c r="D104" i="2"/>
  <c r="I15" i="2"/>
  <c r="G114" i="2"/>
  <c r="G122" i="2" s="1"/>
  <c r="F101" i="2"/>
  <c r="E85" i="2"/>
  <c r="F138" i="2"/>
  <c r="I138" i="2"/>
  <c r="E114" i="2"/>
  <c r="H114" i="2"/>
  <c r="H122" i="2" s="1"/>
  <c r="I166" i="2"/>
  <c r="I162" i="2"/>
  <c r="F100" i="2"/>
  <c r="D116" i="2"/>
  <c r="I139" i="2"/>
  <c r="I161" i="2"/>
  <c r="I137" i="2"/>
  <c r="E79" i="2"/>
  <c r="D121" i="2"/>
  <c r="H104" i="2"/>
  <c r="G104" i="2"/>
  <c r="I92" i="2"/>
  <c r="Q80" i="2"/>
  <c r="P80" i="2"/>
  <c r="N80" i="2"/>
  <c r="M80" i="2"/>
  <c r="I91" i="2"/>
  <c r="I98" i="2"/>
  <c r="I101" i="2"/>
  <c r="I99" i="2"/>
  <c r="I97" i="2"/>
  <c r="I90" i="2"/>
  <c r="I93" i="2"/>
  <c r="I100" i="2"/>
  <c r="G83" i="2"/>
  <c r="H74" i="2"/>
  <c r="H75" i="2"/>
  <c r="H76" i="2"/>
  <c r="H77" i="2"/>
  <c r="E77" i="2" s="1"/>
  <c r="H78" i="2"/>
  <c r="E78" i="2" s="1"/>
  <c r="H73" i="2"/>
  <c r="G74" i="2"/>
  <c r="G75" i="2"/>
  <c r="G76" i="2"/>
  <c r="G77" i="2"/>
  <c r="D77" i="2" s="1"/>
  <c r="G78" i="2"/>
  <c r="D78" i="2" s="1"/>
  <c r="G73" i="2"/>
  <c r="H49" i="2"/>
  <c r="H50" i="2"/>
  <c r="H51" i="2"/>
  <c r="H52" i="2"/>
  <c r="H53" i="2"/>
  <c r="H54" i="2"/>
  <c r="H56" i="2"/>
  <c r="E56" i="2" s="1"/>
  <c r="H57" i="2"/>
  <c r="H58" i="2"/>
  <c r="E58" i="2" s="1"/>
  <c r="H59" i="2"/>
  <c r="E59" i="2" s="1"/>
  <c r="H60" i="2"/>
  <c r="H61" i="2"/>
  <c r="H62" i="2"/>
  <c r="H63" i="2"/>
  <c r="E63" i="2" s="1"/>
  <c r="H64" i="2"/>
  <c r="H65" i="2"/>
  <c r="H66" i="2"/>
  <c r="G49" i="2"/>
  <c r="G50" i="2"/>
  <c r="G51" i="2"/>
  <c r="G52" i="2"/>
  <c r="G53" i="2"/>
  <c r="G54" i="2"/>
  <c r="G55" i="2"/>
  <c r="D55" i="2" s="1"/>
  <c r="G56" i="2"/>
  <c r="D56" i="2" s="1"/>
  <c r="G57" i="2"/>
  <c r="G58" i="2"/>
  <c r="D58" i="2" s="1"/>
  <c r="G59" i="2"/>
  <c r="D59" i="2" s="1"/>
  <c r="G60" i="2"/>
  <c r="G61" i="2"/>
  <c r="G62" i="2"/>
  <c r="D62" i="2" s="1"/>
  <c r="G63" i="2"/>
  <c r="D63" i="2" s="1"/>
  <c r="G64" i="2"/>
  <c r="G65" i="2"/>
  <c r="G66" i="2"/>
  <c r="H48" i="2"/>
  <c r="E48" i="2" s="1"/>
  <c r="D75" i="2"/>
  <c r="E75" i="2"/>
  <c r="O75" i="2"/>
  <c r="R75" i="2"/>
  <c r="H44" i="2"/>
  <c r="G44" i="2"/>
  <c r="H23" i="2"/>
  <c r="E23" i="2" s="1"/>
  <c r="H31" i="2"/>
  <c r="E31" i="2" s="1"/>
  <c r="G23" i="2"/>
  <c r="D23" i="2" s="1"/>
  <c r="G31" i="2"/>
  <c r="E15" i="2"/>
  <c r="D15" i="2"/>
  <c r="L101" i="2"/>
  <c r="E74" i="2"/>
  <c r="D74" i="2"/>
  <c r="D73" i="2"/>
  <c r="E73" i="2"/>
  <c r="E65" i="2"/>
  <c r="D66" i="2"/>
  <c r="D65" i="2"/>
  <c r="N163" i="2"/>
  <c r="M163" i="2"/>
  <c r="O162" i="2"/>
  <c r="F162" i="2"/>
  <c r="O139" i="2"/>
  <c r="F139" i="2"/>
  <c r="D137" i="2"/>
  <c r="N104" i="2"/>
  <c r="M104" i="2"/>
  <c r="K104" i="2"/>
  <c r="J104" i="2"/>
  <c r="J134" i="2" s="1"/>
  <c r="E104" i="2"/>
  <c r="R59" i="2"/>
  <c r="O137" i="2"/>
  <c r="O98" i="2"/>
  <c r="O97" i="2"/>
  <c r="O93" i="2"/>
  <c r="O91" i="2"/>
  <c r="O90" i="2"/>
  <c r="N169" i="2"/>
  <c r="E137" i="2"/>
  <c r="F99" i="2"/>
  <c r="F98" i="2"/>
  <c r="F97" i="2"/>
  <c r="F93" i="2"/>
  <c r="F91" i="2"/>
  <c r="F90" i="2"/>
  <c r="H85" i="2"/>
  <c r="R83" i="2"/>
  <c r="R82" i="2"/>
  <c r="R74" i="2"/>
  <c r="R73" i="2"/>
  <c r="O74" i="2"/>
  <c r="O73" i="2"/>
  <c r="R66" i="2"/>
  <c r="R65" i="2"/>
  <c r="O66" i="2"/>
  <c r="O65" i="2"/>
  <c r="L65" i="2"/>
  <c r="R63" i="2"/>
  <c r="R48" i="2"/>
  <c r="R44" i="2"/>
  <c r="R23" i="2"/>
  <c r="R15" i="2"/>
  <c r="N95" i="2"/>
  <c r="W95" i="2" s="1"/>
  <c r="H95" i="2"/>
  <c r="W122" i="2"/>
  <c r="N133" i="2"/>
  <c r="W133" i="2" s="1"/>
  <c r="M133" i="2"/>
  <c r="V133" i="2" s="1"/>
  <c r="H133" i="2"/>
  <c r="G133" i="2"/>
  <c r="E133" i="2"/>
  <c r="D133" i="2"/>
  <c r="V122" i="2"/>
  <c r="M95" i="2"/>
  <c r="V95" i="2" s="1"/>
  <c r="G95" i="2"/>
  <c r="D95" i="2"/>
  <c r="H169" i="2"/>
  <c r="P169" i="2"/>
  <c r="Q169" i="2"/>
  <c r="D169" i="2"/>
  <c r="J163" i="2"/>
  <c r="K163" i="2"/>
  <c r="L163" i="2"/>
  <c r="E169" i="2"/>
  <c r="G169" i="2"/>
  <c r="M169" i="2"/>
  <c r="J41" i="2"/>
  <c r="K41" i="2"/>
  <c r="L41" i="2"/>
  <c r="S41" i="2"/>
  <c r="T41" i="2"/>
  <c r="U41" i="2"/>
  <c r="O41" i="2"/>
  <c r="D163" i="2" l="1"/>
  <c r="E41" i="2"/>
  <c r="D31" i="2"/>
  <c r="D41" i="2" s="1"/>
  <c r="G41" i="2"/>
  <c r="H41" i="2"/>
  <c r="V104" i="2"/>
  <c r="X114" i="2"/>
  <c r="F161" i="2"/>
  <c r="E163" i="2"/>
  <c r="F163" i="2" s="1"/>
  <c r="X133" i="2"/>
  <c r="K134" i="2"/>
  <c r="W104" i="2"/>
  <c r="X104" i="2" s="1"/>
  <c r="E62" i="2"/>
  <c r="H70" i="2"/>
  <c r="I70" i="2" s="1"/>
  <c r="F55" i="2"/>
  <c r="D80" i="2"/>
  <c r="D114" i="2"/>
  <c r="D122" i="2" s="1"/>
  <c r="D134" i="2" s="1"/>
  <c r="E44" i="2"/>
  <c r="D44" i="2"/>
  <c r="D70" i="2" s="1"/>
  <c r="F70" i="2" s="1"/>
  <c r="F59" i="2"/>
  <c r="I82" i="2"/>
  <c r="D82" i="2"/>
  <c r="F23" i="2"/>
  <c r="F15" i="2"/>
  <c r="F48" i="2"/>
  <c r="F63" i="2"/>
  <c r="I83" i="2"/>
  <c r="D83" i="2"/>
  <c r="F56" i="2"/>
  <c r="G134" i="2"/>
  <c r="H134" i="2"/>
  <c r="O80" i="2"/>
  <c r="H80" i="2"/>
  <c r="G80" i="2"/>
  <c r="E80" i="2"/>
  <c r="I66" i="2"/>
  <c r="I95" i="2"/>
  <c r="I85" i="2"/>
  <c r="I74" i="2"/>
  <c r="I73" i="2"/>
  <c r="I75" i="2"/>
  <c r="I56" i="2"/>
  <c r="I65" i="2"/>
  <c r="I63" i="2"/>
  <c r="I59" i="2"/>
  <c r="I55" i="2"/>
  <c r="F65" i="2"/>
  <c r="F66" i="2"/>
  <c r="I44" i="2"/>
  <c r="F74" i="2"/>
  <c r="F75" i="2"/>
  <c r="R163" i="2"/>
  <c r="I23" i="2"/>
  <c r="R85" i="2"/>
  <c r="F137" i="2"/>
  <c r="I104" i="2"/>
  <c r="E122" i="2"/>
  <c r="X122" i="2" s="1"/>
  <c r="F73" i="2"/>
  <c r="N134" i="2"/>
  <c r="F104" i="2"/>
  <c r="O104" i="2"/>
  <c r="E95" i="2"/>
  <c r="X95" i="2" s="1"/>
  <c r="R41" i="2"/>
  <c r="M134" i="2"/>
  <c r="V134" i="2" s="1"/>
  <c r="I169" i="2"/>
  <c r="M87" i="2"/>
  <c r="J87" i="2"/>
  <c r="J170" i="2" s="1"/>
  <c r="K87" i="2"/>
  <c r="R169" i="2"/>
  <c r="I163" i="2"/>
  <c r="O163" i="2"/>
  <c r="F169" i="2"/>
  <c r="N87" i="2"/>
  <c r="Q87" i="2"/>
  <c r="P87" i="2"/>
  <c r="O95" i="2"/>
  <c r="F41" i="2" l="1"/>
  <c r="V87" i="2"/>
  <c r="W87" i="2"/>
  <c r="D85" i="2"/>
  <c r="W134" i="2"/>
  <c r="K170" i="2"/>
  <c r="L134" i="2"/>
  <c r="E134" i="2"/>
  <c r="F134" i="2" s="1"/>
  <c r="Q170" i="2"/>
  <c r="P170" i="2"/>
  <c r="F82" i="2"/>
  <c r="F44" i="2"/>
  <c r="F83" i="2"/>
  <c r="F80" i="2"/>
  <c r="I80" i="2"/>
  <c r="I41" i="2"/>
  <c r="G87" i="2"/>
  <c r="G170" i="2" s="1"/>
  <c r="O134" i="2"/>
  <c r="F95" i="2"/>
  <c r="E87" i="2"/>
  <c r="O87" i="2"/>
  <c r="N170" i="2"/>
  <c r="M170" i="2"/>
  <c r="I134" i="2"/>
  <c r="L87" i="2"/>
  <c r="R87" i="2"/>
  <c r="E170" i="2" l="1"/>
  <c r="V170" i="2"/>
  <c r="D87" i="2"/>
  <c r="D170" i="2" s="1"/>
  <c r="W170" i="2"/>
  <c r="F85" i="2"/>
  <c r="X134" i="2"/>
  <c r="L170" i="2"/>
  <c r="R170" i="2"/>
  <c r="O170" i="2"/>
  <c r="H87" i="2"/>
  <c r="H170" i="2" s="1"/>
  <c r="X170" i="2" l="1"/>
  <c r="F170" i="2"/>
  <c r="F87" i="2"/>
  <c r="I170" i="2"/>
  <c r="I87" i="2"/>
</calcChain>
</file>

<file path=xl/sharedStrings.xml><?xml version="1.0" encoding="utf-8"?>
<sst xmlns="http://schemas.openxmlformats.org/spreadsheetml/2006/main" count="271" uniqueCount="181">
  <si>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                  </t>
  </si>
  <si>
    <t>Проведение районного этапа областного конкурса "Учитель года Пензенской области"</t>
  </si>
  <si>
    <t>Проведение районного конкурса школьных библиотек</t>
  </si>
  <si>
    <t>Проведение районного конкурса «Одарённый ребёнок»</t>
  </si>
  <si>
    <t xml:space="preserve">Оплата пребывания учащихся в профильных  лагерных сменах </t>
  </si>
  <si>
    <t>Денежное поощрение выпускников, окончивших среднюю школу с отличием</t>
  </si>
  <si>
    <t>Расходы на выплаты персоналу муниципальных органов (администрирование)</t>
  </si>
  <si>
    <t>Проведение районных фестивалей , научно – практических конференций  педагогических кадров Проведение августовской конференции педагогических кадров и торжественногоо мероприятия ,посвященногого дню учителя</t>
  </si>
  <si>
    <t>итого по задаче 1.2</t>
  </si>
  <si>
    <t>№п/п</t>
  </si>
  <si>
    <t>Наименование мероприятий</t>
  </si>
  <si>
    <t>ед. изм.</t>
  </si>
  <si>
    <t>%</t>
  </si>
  <si>
    <t>Показатели реализацтии мероприятий</t>
  </si>
  <si>
    <t>Всего</t>
  </si>
  <si>
    <t>федеральный бюджет</t>
  </si>
  <si>
    <t>бюджет Пензенской области</t>
  </si>
  <si>
    <t>бюджет Бессоновского района</t>
  </si>
  <si>
    <t>внебюджетные источники</t>
  </si>
  <si>
    <t>в том числе по источникам</t>
  </si>
  <si>
    <t>1.1.2</t>
  </si>
  <si>
    <t>тыс.руб.</t>
  </si>
  <si>
    <t>Всего по задаче1.4</t>
  </si>
  <si>
    <t>Приобретение инвентаря для проведения  профильных смен "Лидер","Спортивная смена" на базе палаточных лагерей</t>
  </si>
  <si>
    <t>Организация отдыха детей в загородных стационарных детских оздоровительных лагерях в каникулярное время за счет субсидий, предоставляемых из бюджета Пензенской облати бюджетам муниципальных районов .(софинансирование из районного бюджета)</t>
  </si>
  <si>
    <t>Организация отдыха детей в  оздоровительных лагерях с дневным пребыванием  в каникулярное время за счет субсидий, предоставляемых из бюджета Пензенской облати бюджетам муниципальных районов. (организация отдыха в лагерях дневного пребывания)</t>
  </si>
  <si>
    <t>Организация трудовой занятости подростков Бессоновского района при общеобразовательных организациях совместно с центром занятости Бессоновского рай она в период летних каникул</t>
  </si>
  <si>
    <t xml:space="preserve">Расходы на обеспечение деятельности  (оказание услуг)  муниципальных учреждений (Детская школа искусств )  в рамках подпрограммы  </t>
  </si>
  <si>
    <t>(тыс. руб.)</t>
  </si>
  <si>
    <t>1.1.1</t>
  </si>
  <si>
    <t>Переход на новые образовательные стандарты</t>
  </si>
  <si>
    <t>Субсидии бюджетным учреждениям в том числе</t>
  </si>
  <si>
    <t>в том числе</t>
  </si>
  <si>
    <t xml:space="preserve">Выплата приемной семье на содержание подопечных детей </t>
  </si>
  <si>
    <t xml:space="preserve">Выплата вознаграждения приемным родителям </t>
  </si>
  <si>
    <t>Выплата семье опекуна на содержание подопечных детей</t>
  </si>
  <si>
    <t>Цель программы: развитие инфраструктуры оздоровления и отдыха детей, совершенствование механизмов и инструментов социальной и психолого-педагогической поддержки детей, формирование здорового образа жизни</t>
  </si>
  <si>
    <t>ВСЕГО по задаче 1.1</t>
  </si>
  <si>
    <t>итого по задаче 1.3</t>
  </si>
  <si>
    <t>3.2.1</t>
  </si>
  <si>
    <t>Организация районных профильных смен "Лидер","Спортивная смена" на базе палаточных лагерей</t>
  </si>
  <si>
    <t>3.1.1</t>
  </si>
  <si>
    <t>3.1.2</t>
  </si>
  <si>
    <t>3.3.1</t>
  </si>
  <si>
    <t>3.3.2</t>
  </si>
  <si>
    <t>3.3.3</t>
  </si>
  <si>
    <t>3.3.4</t>
  </si>
  <si>
    <t>1.2.1</t>
  </si>
  <si>
    <t>1.2.4</t>
  </si>
  <si>
    <t>1.2.5</t>
  </si>
  <si>
    <t>1.3.1</t>
  </si>
  <si>
    <t>3.1.3</t>
  </si>
  <si>
    <t>Всего по подпрограмме 3</t>
  </si>
  <si>
    <t>Всего по подпрограмме 2</t>
  </si>
  <si>
    <t>Итого по подпрограмме 4</t>
  </si>
  <si>
    <t>1.2.6</t>
  </si>
  <si>
    <t>1.2.7</t>
  </si>
  <si>
    <t>1.2.8</t>
  </si>
  <si>
    <t>1.2.9</t>
  </si>
  <si>
    <t>1.2.10</t>
  </si>
  <si>
    <t>1.2.11</t>
  </si>
  <si>
    <t>1.2.12</t>
  </si>
  <si>
    <t>1.3.3</t>
  </si>
  <si>
    <t>1.4.1</t>
  </si>
  <si>
    <t>Материально-тенхнческое оснащение и ремонт летних оздоровительных лагерей при муниципальных организациях Бессоновского района</t>
  </si>
  <si>
    <t>Задача 3.1.Увеличение масштабов и повышение качества услуг по организации отдыха и оздоровления детей и подростков в Бессоновском районе</t>
  </si>
  <si>
    <t>Задача 3.2 Развитие и укрепление материальной базы в детских оздоровительных лагерях</t>
  </si>
  <si>
    <t>Задача 3.3 Реализация профильных образовательных программ в учреждениях отдыха и оздоровления детей;</t>
  </si>
  <si>
    <t>Задача 3.4. Обеспечение организованной занятости подростков, проживающих на территории Бессоновского района</t>
  </si>
  <si>
    <t>Задача 4.1 Совершенствование структуры Управления образования и своевременное  осуществление оплаты труда</t>
  </si>
  <si>
    <t>4.1.1</t>
  </si>
  <si>
    <t>Проведение мероприятий направленных на подготовку, участие, поддержку одаренных детей,проведение районных олмпиад по общеобразовательным предметам,научно-практических конференций,творческих конкурсов,сборов,участие в областых мероприятиях.</t>
  </si>
  <si>
    <t>Обеспечение охраны безопасности детей на базе палаточных лагерей.</t>
  </si>
  <si>
    <t>Проведение ГИА</t>
  </si>
  <si>
    <t>Проведение противоклещевых обработок и мероприятий по борьбе с грызунами в ЛТО и палаточных лагерях.</t>
  </si>
  <si>
    <t>Адресные меры социальной поддержки обучащимся дошкольных образовательных организаций - дотации на питание детям из многодетных  малообеспеченных семей и детям инвалидам</t>
  </si>
  <si>
    <t>2.1.1</t>
  </si>
  <si>
    <t>Адресные меры социальной поддержки обучащимся общеобразовательных организаций - дотации на питание школьникам из многодетных  малообеспеченных семей, детям инвалидам и детям с ограниченными возможностями здоровья</t>
  </si>
  <si>
    <t>1.2.3</t>
  </si>
  <si>
    <t>1.3.2.</t>
  </si>
  <si>
    <t xml:space="preserve">Подпрограмма 2. «Исполнение государственных полномочий Пензенской области в сфере образования» </t>
  </si>
  <si>
    <t>2.1.2</t>
  </si>
  <si>
    <t>2.1.3</t>
  </si>
  <si>
    <t>2.1.4</t>
  </si>
  <si>
    <t>Всего по задаче 2.1</t>
  </si>
  <si>
    <t>2.2.1</t>
  </si>
  <si>
    <t>2.2.3</t>
  </si>
  <si>
    <t>Всего по задаче 2.2</t>
  </si>
  <si>
    <t>2.3.1</t>
  </si>
  <si>
    <t>Всего по задаче 2.3</t>
  </si>
  <si>
    <t>2.3.2</t>
  </si>
  <si>
    <t>Подпрограмма 4 "Обеспечение деятельности Управления образования Бессоновского района Пензенской области"</t>
  </si>
  <si>
    <t xml:space="preserve"> Прочая закупка товаров  и услуг для обеспечения  муниципальных нужд</t>
  </si>
  <si>
    <t>Иные закупки товаров, работ и услуг для обеспечения  (муниципальных) нужд( администрирование)</t>
  </si>
  <si>
    <t xml:space="preserve">Задача 1.3. «Развитие системы дополнительного образования детей» </t>
  </si>
  <si>
    <t>1.3.4</t>
  </si>
  <si>
    <t>2.2.5</t>
  </si>
  <si>
    <t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и муниципальных общеобразовательных организаций дополнительного образова</t>
  </si>
  <si>
    <t>Задача 1.2. Развитие системы общего образовпния ,создание условий для равного доступа к качественному образованию детей с ограниченными возможностями , создание единой информационной среды образования района"</t>
  </si>
  <si>
    <t>ВСЕГО ПО ПРОГРАММЕ 1</t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</si>
  <si>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Центр дополнительного образования детей)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</t>
    </r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</si>
  <si>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ДЮСШ)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«Развитие  об</t>
    </r>
  </si>
  <si>
    <r>
      <t>Задача 1.4. «Методическое сопровождение муниципальной программы</t>
    </r>
    <r>
      <rPr>
        <sz val="9"/>
        <rFont val="Times New Roman"/>
        <family val="1"/>
        <charset val="204"/>
      </rPr>
      <t xml:space="preserve">» </t>
    </r>
  </si>
  <si>
    <r>
      <t>Задача 2.1. «Финансовое обеспечение государственных полномочий Пензенской области в сфере дошкольного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</si>
  <si>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2.2. «Финансовое обеспечение государственных полномочий Пензенской области в сфере общего и дополнительного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</si>
  <si>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2.3. «Финансовое обеспечение государственных полномочий Пензенской области в сфере опеки и попечительства</t>
    </r>
    <r>
      <rPr>
        <sz val="9"/>
        <rFont val="Times New Roman"/>
        <family val="1"/>
        <charset val="204"/>
      </rPr>
      <t xml:space="preserve">»  </t>
    </r>
  </si>
  <si>
    <r>
      <t>Содержание ребенка в семье опекуна и приемной семье</t>
    </r>
    <r>
      <rPr>
        <sz val="9"/>
        <rFont val="Times New Roman"/>
        <family val="1"/>
        <charset val="204"/>
      </rPr>
      <t>, а также вознаграждение, причитающееся приемному родителю в рамках подпрограммы «Развитие дошкольного, общего и дополнительного образования детей»  муниципальной программы Бессоновского района Пензенской</t>
    </r>
  </si>
  <si>
    <r>
      <t xml:space="preserve"> "Обеспечение деятельности </t>
    </r>
    <r>
      <rPr>
        <b/>
        <sz val="9"/>
        <rFont val="Times New Roman"/>
        <family val="1"/>
        <charset val="204"/>
      </rPr>
      <t>Управления образования</t>
    </r>
    <r>
      <rPr>
        <sz val="9"/>
        <rFont val="Times New Roman"/>
        <family val="1"/>
        <charset val="204"/>
      </rPr>
      <t xml:space="preserve"> Бессоновского района Пензенской области"</t>
    </r>
  </si>
  <si>
    <t>Подпрограмма 1."Развитие муниципальной системы дошкольного образования"</t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</si>
  <si>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(школы-детские сады, школы начальные , неполные средние и средние)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</t>
    </r>
  </si>
  <si>
    <r>
      <t xml:space="preserve">Расходы на обеспечение деятельности  (оказание услуг)  муниципальных учреждений </t>
    </r>
    <r>
      <rPr>
        <b/>
        <sz val="9"/>
        <rFont val="Times New Roman"/>
        <family val="1"/>
        <charset val="204"/>
      </rPr>
      <t>(Методический центр</t>
    </r>
    <r>
      <rPr>
        <sz val="9"/>
        <rFont val="Times New Roman"/>
        <family val="1"/>
        <charset val="204"/>
      </rPr>
      <t>)  в рамках подпрограммы  "Мероприятия в сфере образования" муниципальной программы Бессоновского района Пензенской области «Развитие  образования в Бессоно</t>
    </r>
  </si>
  <si>
    <r>
      <t>Компенсация части родительской платы</t>
    </r>
    <r>
      <rPr>
        <sz val="9"/>
        <rFont val="Times New Roman"/>
        <family val="1"/>
        <charset val="204"/>
      </rPr>
      <t xml:space="preserve">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  </t>
    </r>
  </si>
  <si>
    <r>
      <t xml:space="preserve">Исполнение отдельных государственных полномочий в сфере образования по финансированию </t>
    </r>
    <r>
      <rPr>
        <b/>
        <sz val="9"/>
        <rFont val="Times New Roman"/>
        <family val="1"/>
        <charset val="204"/>
      </rPr>
      <t>муниципальных ДОШКОЛЬНЫХ ОБРАЗОВАТЕЛЬНЫХ учреждений.</t>
    </r>
    <r>
      <rPr>
        <sz val="9"/>
        <rFont val="Times New Roman"/>
        <family val="1"/>
        <charset val="204"/>
      </rPr>
      <t xml:space="preserve">   Субсидии бюджетным учреждениям</t>
    </r>
  </si>
  <si>
    <r>
      <t>Предоставление мер с</t>
    </r>
    <r>
      <rPr>
        <b/>
        <sz val="9"/>
        <rFont val="Times New Roman"/>
        <family val="1"/>
        <charset val="204"/>
      </rPr>
      <t>оциальной поддержки педагогическим работникам</t>
    </r>
    <r>
      <rPr>
        <sz val="9"/>
        <rFont val="Times New Roman"/>
        <family val="1"/>
        <charset val="204"/>
      </rPr>
      <t xml:space="preserve"> Пензенской области работающим и проживающим в сельской местности, рабочих поселках (поселках городского типа) на территории Пензенской области, а также педагогическим работникам образовательных организаций</t>
    </r>
  </si>
  <si>
    <r>
      <t xml:space="preserve">Исполнение отдельных государственных полномочий в сфере образования по финансированию муниципальных </t>
    </r>
    <r>
      <rPr>
        <b/>
        <sz val="9"/>
        <rFont val="Times New Roman"/>
        <family val="1"/>
        <charset val="204"/>
      </rPr>
      <t xml:space="preserve">общеобразовательных учреждений </t>
    </r>
    <r>
      <rPr>
        <sz val="9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    Субсидии бюджетным учрежде</t>
    </r>
  </si>
  <si>
    <r>
      <t xml:space="preserve">Исполнение государственных полномочий по организации и осуществлению </t>
    </r>
    <r>
      <rPr>
        <b/>
        <sz val="9"/>
        <rFont val="Times New Roman"/>
        <family val="1"/>
        <charset val="204"/>
      </rPr>
      <t>деятельности по опеке и попечительству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 муниципальной программы Бессоновского района Пензенской о</t>
    </r>
  </si>
  <si>
    <t>тыс. руб</t>
  </si>
  <si>
    <t>исполнение отдельных гос. полномочий в сфере образования по осуществлению выплат молодым специалтстам</t>
  </si>
  <si>
    <t>т.руб.</t>
  </si>
  <si>
    <t>тыс. руб.</t>
  </si>
  <si>
    <t>Меры поддержки в виде дополнительной ежемесячной стипендии студентам ,обучающимся по договорам целевого обучения</t>
  </si>
  <si>
    <t>2.2.6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</si>
  <si>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</si>
  <si>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1.1.3</t>
  </si>
  <si>
    <t>Модернизация материальной инфраструктуры образовательных учреждений Бессоновского района Пензенской области (Детские сады)</t>
  </si>
  <si>
    <t>Создание системы антитеррористической защищенности муниципальной ифраструктуры</t>
  </si>
  <si>
    <t>1.2.13</t>
  </si>
  <si>
    <t>1.2.14</t>
  </si>
  <si>
    <t>1.2.15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</si>
  <si>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оплаты стоимости условного (минимального) набора продуктов 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</si>
  <si>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Пензенской области, в части затрат, связанных с приготовлением горячего питания организациями общественного питания образовательных организаций для обслуживания обучающихся</t>
  </si>
  <si>
    <t>2.1.5</t>
  </si>
  <si>
    <r>
      <t>Задача 2.4. Региональный проект «Учитель будущего</t>
    </r>
    <r>
      <rPr>
        <sz val="9"/>
        <rFont val="Times New Roman"/>
        <family val="1"/>
        <charset val="204"/>
      </rPr>
      <t xml:space="preserve">»  </t>
    </r>
  </si>
  <si>
    <t>2.4.1</t>
  </si>
  <si>
    <t>Всего по задаче 2.4</t>
  </si>
  <si>
    <t>Исполнение гос. полномлочий в сфере организации отдыха и оздоровления детей</t>
  </si>
  <si>
    <t>2.2.4</t>
  </si>
  <si>
    <t>2.3.3</t>
  </si>
  <si>
    <t>2.3.4</t>
  </si>
  <si>
    <t>2.3.5</t>
  </si>
  <si>
    <t>1.3.5</t>
  </si>
  <si>
    <t>1.3.6</t>
  </si>
  <si>
    <t>"Обеспечение персонифицированного финансирования дополнительного образования детей в чати предоставления  именных сертификатов"</t>
  </si>
  <si>
    <t xml:space="preserve">"Обеспечение персонифицированного финансирования дополнительного образования детейв части  методическоого и информационного сопровождения" </t>
  </si>
  <si>
    <t>2.2.7</t>
  </si>
  <si>
    <t>Исполнение государственных полномочий по предоставлению денежной компенсации бесплатного двухразового питания обучающихся с ограниченными возможностями здоровья.,осваивающих образовательные программы начального общего, основного общего и среднего общего образования на дому</t>
  </si>
  <si>
    <t>Организация отдыха детей, проживающих на территории Бессоновского района в лагерях труда и отдыха сезонного пребывания на базе муниципальных образовательных организаций Бессоновского района за  счет субсидий,  предоставляемых из бюджета Пензенской облати бюджетам муниципальных районов. (организация отдыха в ЛТО)</t>
  </si>
  <si>
    <t>1.2.2</t>
  </si>
  <si>
    <t>1.4.2</t>
  </si>
  <si>
    <t>1.3.7</t>
  </si>
  <si>
    <t>2.3.6</t>
  </si>
  <si>
    <t>Денежная компенсация для приобретения продуктов питания, одежды, обуви и т.д.</t>
  </si>
  <si>
    <t>(84140) 25-646</t>
  </si>
  <si>
    <t xml:space="preserve"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  </t>
  </si>
  <si>
    <t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дополнительного образования</t>
  </si>
  <si>
    <t xml:space="preserve">Исполнение отдельных государственных полномочий  в сфере образования по осуществлению денежных выплат молодым специалистам (педагогическим работникам) муниципальных дошкольных образовательных организаций </t>
  </si>
  <si>
    <t>3.4.1</t>
  </si>
  <si>
    <t>3.4.2</t>
  </si>
  <si>
    <t xml:space="preserve">Модернизация пищеблоков </t>
  </si>
  <si>
    <t>1.2.17</t>
  </si>
  <si>
    <t>1.4.3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</si>
  <si>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</si>
  <si>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Начальник Управления образования Бессоновского района Пензенской области</t>
  </si>
  <si>
    <t>Приложение № 10                                                                                                      к Порядку разработки и реализации муниципальных программ Бессоновского района</t>
  </si>
  <si>
    <t xml:space="preserve">Мероприятия по модернизации школьных систем образования </t>
  </si>
  <si>
    <t>1.2.16</t>
  </si>
  <si>
    <t>1.2.18</t>
  </si>
  <si>
    <t>Предоставление денежной компенсации бесплатного двухразового питания обучающихся с ограниченными возможностями здоровья, осваивающих образовательные программы начального общего, основного общего и среднего общего образования на дому</t>
  </si>
  <si>
    <t>Модернизация материальной инфраструктуры (доп. обр.)</t>
  </si>
  <si>
    <t xml:space="preserve"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</t>
  </si>
  <si>
    <t>1.1.4</t>
  </si>
  <si>
    <t>Модернизация материальной инфраструктуры  (школы)</t>
  </si>
  <si>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</t>
  </si>
  <si>
    <t>1.1.5</t>
  </si>
  <si>
    <t>план на 2025год</t>
  </si>
  <si>
    <t>факт за 2025год</t>
  </si>
  <si>
    <t xml:space="preserve">исполнитель </t>
  </si>
  <si>
    <t>20.00</t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</si>
  <si>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(детские сады)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программы Бессоновского района    Пензенской области «Развит</t>
    </r>
  </si>
  <si>
    <t>Отчет  об исполнении мероприятий муниципальной программы Бессоновского района Пензенской области  "Развитие образования в Бессоновском районе" за 3 квартал 2025 года</t>
  </si>
  <si>
    <t>Е.А.Семенцов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</si>
</sst>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 Cyr"/>
    </font>
    <font>
      <sz val="11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40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6" xfId="1" applyFont="1" applyFill="1" applyBorder="1" applyAlignment="1">
      <alignment vertical="center" wrapText="1"/>
    </xf>
    <xf numFmtId="49" fontId="4" fillId="2" borderId="1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/>
    <xf numFmtId="49" fontId="5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9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164" fontId="4" fillId="2" borderId="1" xfId="0" applyNumberFormat="1" applyFont="1" applyFill="1" applyBorder="1"/>
    <xf numFmtId="0" fontId="4" fillId="2" borderId="14" xfId="0" applyFont="1" applyFill="1" applyBorder="1" applyAlignment="1"/>
    <xf numFmtId="0" fontId="4" fillId="2" borderId="3" xfId="0" applyFont="1" applyFill="1" applyBorder="1" applyAlignment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2" fontId="4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9" fillId="2" borderId="1" xfId="0" applyNumberFormat="1" applyFont="1" applyFill="1" applyBorder="1"/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4" fillId="2" borderId="10" xfId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/>
    <xf numFmtId="4" fontId="4" fillId="2" borderId="1" xfId="0" applyNumberFormat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/>
    <xf numFmtId="4" fontId="9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center"/>
    </xf>
    <xf numFmtId="4" fontId="0" fillId="2" borderId="0" xfId="0" applyNumberFormat="1" applyFill="1"/>
    <xf numFmtId="2" fontId="4" fillId="2" borderId="3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 applyProtection="1">
      <alignment horizontal="right" vertical="center" wrapText="1"/>
    </xf>
    <xf numFmtId="4" fontId="4" fillId="2" borderId="3" xfId="0" applyNumberFormat="1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3" fontId="9" fillId="2" borderId="0" xfId="0" applyNumberFormat="1" applyFont="1" applyFill="1"/>
    <xf numFmtId="0" fontId="0" fillId="3" borderId="0" xfId="0" applyFill="1"/>
    <xf numFmtId="4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/>
    <xf numFmtId="2" fontId="4" fillId="0" borderId="2" xfId="0" applyNumberFormat="1" applyFont="1" applyFill="1" applyBorder="1" applyAlignment="1"/>
    <xf numFmtId="4" fontId="4" fillId="0" borderId="14" xfId="0" applyNumberFormat="1" applyFont="1" applyFill="1" applyBorder="1" applyAlignment="1"/>
    <xf numFmtId="2" fontId="4" fillId="0" borderId="14" xfId="0" applyNumberFormat="1" applyFont="1" applyFill="1" applyBorder="1" applyAlignment="1"/>
    <xf numFmtId="0" fontId="4" fillId="0" borderId="14" xfId="0" applyFont="1" applyFill="1" applyBorder="1" applyAlignment="1"/>
    <xf numFmtId="0" fontId="4" fillId="0" borderId="3" xfId="0" applyFont="1" applyFill="1" applyBorder="1" applyAlignment="1"/>
    <xf numFmtId="4" fontId="4" fillId="0" borderId="3" xfId="0" applyNumberFormat="1" applyFont="1" applyFill="1" applyBorder="1" applyAlignment="1"/>
    <xf numFmtId="2" fontId="4" fillId="0" borderId="3" xfId="0" applyNumberFormat="1" applyFont="1" applyFill="1" applyBorder="1" applyAlignment="1"/>
    <xf numFmtId="49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2" fontId="4" fillId="0" borderId="9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49" fontId="4" fillId="0" borderId="14" xfId="1" applyNumberFormat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4" fontId="4" fillId="0" borderId="1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/>
    </xf>
    <xf numFmtId="0" fontId="18" fillId="2" borderId="1" xfId="0" applyFont="1" applyFill="1" applyBorder="1"/>
    <xf numFmtId="4" fontId="18" fillId="2" borderId="1" xfId="0" applyNumberFormat="1" applyFont="1" applyFill="1" applyBorder="1"/>
    <xf numFmtId="49" fontId="17" fillId="2" borderId="2" xfId="1" applyNumberFormat="1" applyFont="1" applyFill="1" applyBorder="1" applyAlignment="1">
      <alignment horizontal="center"/>
    </xf>
    <xf numFmtId="0" fontId="17" fillId="2" borderId="9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4" fontId="18" fillId="2" borderId="3" xfId="0" applyNumberFormat="1" applyFont="1" applyFill="1" applyBorder="1"/>
    <xf numFmtId="4" fontId="18" fillId="2" borderId="3" xfId="0" applyNumberFormat="1" applyFont="1" applyFill="1" applyBorder="1" applyAlignment="1">
      <alignment horizontal="center"/>
    </xf>
    <xf numFmtId="4" fontId="19" fillId="2" borderId="3" xfId="0" applyNumberFormat="1" applyFont="1" applyFill="1" applyBorder="1"/>
    <xf numFmtId="4" fontId="18" fillId="2" borderId="14" xfId="0" applyNumberFormat="1" applyFont="1" applyFill="1" applyBorder="1" applyAlignment="1">
      <alignment horizontal="center" vertical="center"/>
    </xf>
    <xf numFmtId="2" fontId="18" fillId="2" borderId="3" xfId="0" applyNumberFormat="1" applyFont="1" applyFill="1" applyBorder="1"/>
    <xf numFmtId="0" fontId="20" fillId="2" borderId="1" xfId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/>
    <xf numFmtId="0" fontId="20" fillId="2" borderId="1" xfId="0" applyFont="1" applyFill="1" applyBorder="1"/>
    <xf numFmtId="4" fontId="18" fillId="0" borderId="2" xfId="0" applyNumberFormat="1" applyFont="1" applyFill="1" applyBorder="1" applyAlignment="1">
      <alignment horizontal="center"/>
    </xf>
    <xf numFmtId="0" fontId="16" fillId="2" borderId="0" xfId="0" applyFont="1" applyFill="1"/>
    <xf numFmtId="0" fontId="10" fillId="0" borderId="9" xfId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4" fontId="10" fillId="0" borderId="2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0" fontId="21" fillId="2" borderId="1" xfId="0" applyFont="1" applyFill="1" applyBorder="1" applyAlignment="1">
      <alignment wrapText="1"/>
    </xf>
    <xf numFmtId="4" fontId="21" fillId="2" borderId="1" xfId="0" applyNumberFormat="1" applyFont="1" applyFill="1" applyBorder="1"/>
    <xf numFmtId="2" fontId="17" fillId="2" borderId="1" xfId="0" applyNumberFormat="1" applyFont="1" applyFill="1" applyBorder="1" applyAlignment="1">
      <alignment horizontal="center"/>
    </xf>
    <xf numFmtId="4" fontId="17" fillId="2" borderId="1" xfId="0" applyNumberFormat="1" applyFont="1" applyFill="1" applyBorder="1"/>
    <xf numFmtId="4" fontId="17" fillId="2" borderId="1" xfId="0" applyNumberFormat="1" applyFont="1" applyFill="1" applyBorder="1" applyProtection="1">
      <protection locked="0"/>
    </xf>
    <xf numFmtId="4" fontId="22" fillId="2" borderId="1" xfId="0" applyNumberFormat="1" applyFont="1" applyFill="1" applyBorder="1" applyAlignment="1">
      <alignment horizontal="center"/>
    </xf>
    <xf numFmtId="2" fontId="17" fillId="2" borderId="1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" fontId="0" fillId="3" borderId="0" xfId="0" applyNumberFormat="1" applyFill="1"/>
    <xf numFmtId="44" fontId="0" fillId="2" borderId="0" xfId="3" applyFont="1" applyFill="1"/>
    <xf numFmtId="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14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49" fontId="4" fillId="2" borderId="14" xfId="1" applyNumberFormat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20" fillId="2" borderId="9" xfId="1" applyFont="1" applyFill="1" applyBorder="1" applyAlignment="1">
      <alignment horizontal="center"/>
    </xf>
    <xf numFmtId="0" fontId="20" fillId="2" borderId="10" xfId="1" applyFont="1" applyFill="1" applyBorder="1" applyAlignment="1">
      <alignment horizontal="center"/>
    </xf>
    <xf numFmtId="0" fontId="17" fillId="2" borderId="6" xfId="1" applyFont="1" applyFill="1" applyBorder="1" applyAlignment="1">
      <alignment horizontal="center"/>
    </xf>
    <xf numFmtId="0" fontId="17" fillId="2" borderId="8" xfId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/>
    </xf>
    <xf numFmtId="2" fontId="4" fillId="2" borderId="14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" fontId="12" fillId="2" borderId="2" xfId="2" applyNumberFormat="1" applyFont="1" applyFill="1" applyBorder="1" applyAlignment="1">
      <alignment horizontal="center"/>
    </xf>
    <xf numFmtId="4" fontId="12" fillId="2" borderId="14" xfId="2" applyNumberFormat="1" applyFont="1" applyFill="1" applyBorder="1" applyAlignment="1">
      <alignment horizontal="center"/>
    </xf>
    <xf numFmtId="4" fontId="12" fillId="2" borderId="3" xfId="2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wrapText="1"/>
    </xf>
    <xf numFmtId="0" fontId="4" fillId="2" borderId="7" xfId="1" applyFont="1" applyFill="1" applyBorder="1" applyAlignment="1">
      <alignment horizontal="center" wrapText="1"/>
    </xf>
    <xf numFmtId="0" fontId="4" fillId="2" borderId="8" xfId="1" applyFont="1" applyFill="1" applyBorder="1" applyAlignment="1">
      <alignment horizontal="center" wrapText="1"/>
    </xf>
    <xf numFmtId="4" fontId="4" fillId="0" borderId="2" xfId="0" applyNumberFormat="1" applyFont="1" applyFill="1" applyBorder="1" applyAlignment="1">
      <alignment horizontal="center"/>
    </xf>
    <xf numFmtId="4" fontId="4" fillId="0" borderId="14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top" wrapText="1"/>
    </xf>
    <xf numFmtId="0" fontId="4" fillId="2" borderId="1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49" fontId="4" fillId="2" borderId="9" xfId="1" applyNumberFormat="1" applyFont="1" applyFill="1" applyBorder="1" applyAlignment="1">
      <alignment horizontal="center"/>
    </xf>
    <xf numFmtId="49" fontId="4" fillId="2" borderId="13" xfId="1" applyNumberFormat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49" fontId="17" fillId="2" borderId="9" xfId="1" applyNumberFormat="1" applyFont="1" applyFill="1" applyBorder="1" applyAlignment="1">
      <alignment horizontal="center" vertical="center" wrapText="1"/>
    </xf>
    <xf numFmtId="49" fontId="17" fillId="2" borderId="10" xfId="1" applyNumberFormat="1" applyFont="1" applyFill="1" applyBorder="1" applyAlignment="1">
      <alignment horizontal="center" vertical="center" wrapText="1"/>
    </xf>
    <xf numFmtId="49" fontId="4" fillId="2" borderId="9" xfId="1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14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/>
      <protection locked="0"/>
    </xf>
    <xf numFmtId="4" fontId="4" fillId="2" borderId="14" xfId="0" applyNumberFormat="1" applyFont="1" applyFill="1" applyBorder="1" applyAlignment="1" applyProtection="1">
      <alignment horizontal="center"/>
      <protection locked="0"/>
    </xf>
    <xf numFmtId="4" fontId="4" fillId="2" borderId="3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4">
    <cellStyle name="Денежный" xfId="3" builtinId="4"/>
    <cellStyle name="Обычный" xfId="0" builtinId="0"/>
    <cellStyle name="Обычный_Лист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0"/>
  <sheetViews>
    <sheetView tabSelected="1" view="pageBreakPreview" topLeftCell="A151" zoomScale="80" zoomScaleNormal="80" zoomScaleSheetLayoutView="80" workbookViewId="0">
      <selection activeCell="E87" sqref="E87"/>
    </sheetView>
  </sheetViews>
  <sheetFormatPr defaultRowHeight="15" x14ac:dyDescent="0.25"/>
  <cols>
    <col min="1" max="1" width="7.5703125" style="1" customWidth="1"/>
    <col min="2" max="2" width="19.85546875" style="1" customWidth="1"/>
    <col min="3" max="3" width="5.140625" style="1" customWidth="1"/>
    <col min="4" max="4" width="11.28515625" style="1" customWidth="1"/>
    <col min="5" max="5" width="11" style="1" customWidth="1"/>
    <col min="6" max="6" width="11.85546875" style="1" customWidth="1"/>
    <col min="7" max="7" width="10.42578125" style="1" customWidth="1"/>
    <col min="8" max="8" width="10.5703125" style="1" customWidth="1"/>
    <col min="9" max="9" width="10.42578125" style="1" customWidth="1"/>
    <col min="10" max="10" width="11.42578125" style="1" customWidth="1"/>
    <col min="11" max="11" width="10.85546875" style="1" customWidth="1"/>
    <col min="12" max="12" width="8.85546875" style="1" customWidth="1"/>
    <col min="13" max="13" width="10.7109375" style="1" customWidth="1"/>
    <col min="14" max="14" width="10.140625" style="1" customWidth="1"/>
    <col min="15" max="15" width="9.140625" style="1" customWidth="1"/>
    <col min="16" max="16" width="13.140625" style="1" customWidth="1"/>
    <col min="17" max="17" width="9.140625" style="1" customWidth="1"/>
    <col min="18" max="18" width="12" style="1" customWidth="1"/>
    <col min="19" max="19" width="4.7109375" style="1" customWidth="1"/>
    <col min="20" max="20" width="6.5703125" style="1" customWidth="1"/>
    <col min="21" max="21" width="4.85546875" customWidth="1"/>
    <col min="22" max="22" width="11" bestFit="1" customWidth="1"/>
    <col min="23" max="23" width="15.140625" customWidth="1"/>
  </cols>
  <sheetData>
    <row r="1" spans="1:21" x14ac:dyDescent="0.25">
      <c r="N1" s="150" t="s">
        <v>163</v>
      </c>
      <c r="O1" s="150"/>
      <c r="P1" s="150"/>
      <c r="Q1" s="150"/>
      <c r="R1" s="150"/>
      <c r="S1" s="150"/>
      <c r="T1" s="150"/>
      <c r="U1" s="150"/>
    </row>
    <row r="2" spans="1:21" x14ac:dyDescent="0.25">
      <c r="N2" s="150"/>
      <c r="O2" s="150"/>
      <c r="P2" s="150"/>
      <c r="Q2" s="150"/>
      <c r="R2" s="150"/>
      <c r="S2" s="150"/>
      <c r="T2" s="150"/>
      <c r="U2" s="150"/>
    </row>
    <row r="3" spans="1:21" x14ac:dyDescent="0.25">
      <c r="N3" s="150"/>
      <c r="O3" s="150"/>
      <c r="P3" s="150"/>
      <c r="Q3" s="150"/>
      <c r="R3" s="150"/>
      <c r="S3" s="150"/>
      <c r="T3" s="150"/>
      <c r="U3" s="150"/>
    </row>
    <row r="4" spans="1:21" x14ac:dyDescent="0.25">
      <c r="M4" s="11"/>
      <c r="N4" s="150"/>
      <c r="O4" s="150"/>
      <c r="P4" s="150"/>
      <c r="Q4" s="150"/>
      <c r="R4" s="150"/>
      <c r="S4" s="150"/>
      <c r="T4" s="150"/>
      <c r="U4" s="150"/>
    </row>
    <row r="5" spans="1:21" x14ac:dyDescent="0.25">
      <c r="M5" s="11"/>
      <c r="N5" s="150"/>
      <c r="O5" s="150"/>
      <c r="P5" s="150"/>
      <c r="Q5" s="150"/>
      <c r="R5" s="150"/>
      <c r="S5" s="150"/>
      <c r="T5" s="150"/>
      <c r="U5" s="150"/>
    </row>
    <row r="6" spans="1:21" ht="18.75" x14ac:dyDescent="0.3">
      <c r="C6" s="149" t="s">
        <v>179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2"/>
      <c r="P6" s="42"/>
      <c r="U6" s="1"/>
    </row>
    <row r="7" spans="1:21" ht="18.75" x14ac:dyDescent="0.3"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2"/>
      <c r="P7" s="42"/>
      <c r="U7" s="1"/>
    </row>
    <row r="8" spans="1:21" ht="18.75" x14ac:dyDescent="0.3"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2"/>
      <c r="P8" s="42"/>
      <c r="U8" s="1"/>
    </row>
    <row r="9" spans="1:21" ht="18.75" x14ac:dyDescent="0.3">
      <c r="C9" s="11"/>
      <c r="D9" s="10"/>
      <c r="E9" s="10"/>
      <c r="F9" s="10"/>
      <c r="G9" s="10"/>
      <c r="H9" s="10"/>
      <c r="I9" s="10"/>
      <c r="J9" s="10"/>
      <c r="K9" s="10"/>
      <c r="L9" s="10"/>
      <c r="M9" s="10" t="s">
        <v>28</v>
      </c>
      <c r="N9" s="10"/>
      <c r="O9" s="2"/>
      <c r="P9" s="42"/>
      <c r="U9" s="1"/>
    </row>
    <row r="10" spans="1:21" x14ac:dyDescent="0.25">
      <c r="A10" s="186" t="s">
        <v>9</v>
      </c>
      <c r="B10" s="186" t="s">
        <v>10</v>
      </c>
      <c r="C10" s="192" t="s">
        <v>13</v>
      </c>
      <c r="D10" s="193"/>
      <c r="E10" s="193"/>
      <c r="F10" s="194"/>
      <c r="G10" s="192" t="s">
        <v>14</v>
      </c>
      <c r="H10" s="193"/>
      <c r="I10" s="194"/>
      <c r="J10" s="186" t="s">
        <v>19</v>
      </c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</row>
    <row r="11" spans="1:21" ht="39" customHeight="1" x14ac:dyDescent="0.25">
      <c r="A11" s="186"/>
      <c r="B11" s="186"/>
      <c r="C11" s="195"/>
      <c r="D11" s="196"/>
      <c r="E11" s="196"/>
      <c r="F11" s="197"/>
      <c r="G11" s="195"/>
      <c r="H11" s="196"/>
      <c r="I11" s="197"/>
      <c r="J11" s="198" t="s">
        <v>15</v>
      </c>
      <c r="K11" s="198"/>
      <c r="L11" s="198"/>
      <c r="M11" s="199" t="s">
        <v>16</v>
      </c>
      <c r="N11" s="200"/>
      <c r="O11" s="201"/>
      <c r="P11" s="198" t="s">
        <v>17</v>
      </c>
      <c r="Q11" s="198"/>
      <c r="R11" s="198"/>
      <c r="S11" s="198" t="s">
        <v>18</v>
      </c>
      <c r="T11" s="198"/>
      <c r="U11" s="198"/>
    </row>
    <row r="12" spans="1:21" ht="48" x14ac:dyDescent="0.25">
      <c r="A12" s="15"/>
      <c r="B12" s="15"/>
      <c r="C12" s="75" t="s">
        <v>11</v>
      </c>
      <c r="D12" s="75" t="s">
        <v>174</v>
      </c>
      <c r="E12" s="75" t="s">
        <v>175</v>
      </c>
      <c r="F12" s="75" t="s">
        <v>12</v>
      </c>
      <c r="G12" s="75" t="s">
        <v>174</v>
      </c>
      <c r="H12" s="75" t="s">
        <v>175</v>
      </c>
      <c r="I12" s="75" t="s">
        <v>12</v>
      </c>
      <c r="J12" s="75" t="s">
        <v>174</v>
      </c>
      <c r="K12" s="75" t="s">
        <v>175</v>
      </c>
      <c r="L12" s="75" t="s">
        <v>12</v>
      </c>
      <c r="M12" s="75" t="s">
        <v>174</v>
      </c>
      <c r="N12" s="75" t="s">
        <v>175</v>
      </c>
      <c r="O12" s="75" t="s">
        <v>12</v>
      </c>
      <c r="P12" s="75" t="s">
        <v>174</v>
      </c>
      <c r="Q12" s="75" t="s">
        <v>175</v>
      </c>
      <c r="R12" s="75" t="s">
        <v>12</v>
      </c>
      <c r="S12" s="75" t="s">
        <v>174</v>
      </c>
      <c r="T12" s="75" t="s">
        <v>175</v>
      </c>
      <c r="U12" s="16" t="s">
        <v>12</v>
      </c>
    </row>
    <row r="13" spans="1:21" x14ac:dyDescent="0.25">
      <c r="A13" s="15">
        <v>1</v>
      </c>
      <c r="B13" s="74">
        <v>2</v>
      </c>
      <c r="C13" s="75">
        <v>3</v>
      </c>
      <c r="D13" s="75">
        <v>4</v>
      </c>
      <c r="E13" s="75">
        <v>5</v>
      </c>
      <c r="F13" s="75">
        <v>6</v>
      </c>
      <c r="G13" s="75">
        <v>7</v>
      </c>
      <c r="H13" s="75">
        <v>8</v>
      </c>
      <c r="I13" s="75">
        <v>9</v>
      </c>
      <c r="J13" s="75">
        <v>10</v>
      </c>
      <c r="K13" s="75">
        <v>11</v>
      </c>
      <c r="L13" s="75">
        <v>12</v>
      </c>
      <c r="M13" s="75">
        <v>13</v>
      </c>
      <c r="N13" s="75">
        <v>14</v>
      </c>
      <c r="O13" s="75">
        <v>15</v>
      </c>
      <c r="P13" s="75">
        <v>16</v>
      </c>
      <c r="Q13" s="75">
        <v>17</v>
      </c>
      <c r="R13" s="75">
        <v>18</v>
      </c>
      <c r="S13" s="75">
        <v>19</v>
      </c>
      <c r="T13" s="75">
        <v>20</v>
      </c>
      <c r="U13" s="16">
        <v>21</v>
      </c>
    </row>
    <row r="14" spans="1:21" x14ac:dyDescent="0.25">
      <c r="A14" s="17"/>
      <c r="B14" s="237" t="s">
        <v>108</v>
      </c>
      <c r="C14" s="238"/>
      <c r="D14" s="238"/>
      <c r="E14" s="238"/>
      <c r="F14" s="238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9"/>
    </row>
    <row r="15" spans="1:21" x14ac:dyDescent="0.25">
      <c r="A15" s="218" t="s">
        <v>29</v>
      </c>
      <c r="B15" s="205" t="s">
        <v>178</v>
      </c>
      <c r="C15" s="177" t="s">
        <v>21</v>
      </c>
      <c r="D15" s="162">
        <f>G15</f>
        <v>51314.8</v>
      </c>
      <c r="E15" s="162">
        <f>H15</f>
        <v>39185.699999999997</v>
      </c>
      <c r="F15" s="162">
        <f>E15/D15*100</f>
        <v>76.363349365095445</v>
      </c>
      <c r="G15" s="162">
        <f>J15+M15+P15</f>
        <v>51314.8</v>
      </c>
      <c r="H15" s="162">
        <f>K15+N15+Q15</f>
        <v>39185.699999999997</v>
      </c>
      <c r="I15" s="162">
        <f>H15/G15*100</f>
        <v>76.363349365095445</v>
      </c>
      <c r="J15" s="162"/>
      <c r="K15" s="162"/>
      <c r="L15" s="162"/>
      <c r="M15" s="162">
        <v>12141</v>
      </c>
      <c r="N15" s="162">
        <v>9674.1</v>
      </c>
      <c r="O15" s="162">
        <f>N15/M15*100</f>
        <v>79.681245366938484</v>
      </c>
      <c r="P15" s="162">
        <v>39173.800000000003</v>
      </c>
      <c r="Q15" s="162">
        <v>29511.599999999999</v>
      </c>
      <c r="R15" s="162">
        <f>Q15/P15*100</f>
        <v>75.335045361951089</v>
      </c>
      <c r="S15" s="162"/>
      <c r="T15" s="162"/>
      <c r="U15" s="162"/>
    </row>
    <row r="16" spans="1:21" x14ac:dyDescent="0.25">
      <c r="A16" s="219"/>
      <c r="B16" s="206"/>
      <c r="C16" s="178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</row>
    <row r="17" spans="1:21" x14ac:dyDescent="0.25">
      <c r="A17" s="219"/>
      <c r="B17" s="206"/>
      <c r="C17" s="178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</row>
    <row r="18" spans="1:21" x14ac:dyDescent="0.25">
      <c r="A18" s="219"/>
      <c r="B18" s="206"/>
      <c r="C18" s="178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</row>
    <row r="19" spans="1:21" x14ac:dyDescent="0.25">
      <c r="A19" s="219"/>
      <c r="B19" s="206"/>
      <c r="C19" s="178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</row>
    <row r="20" spans="1:21" x14ac:dyDescent="0.25">
      <c r="A20" s="219"/>
      <c r="B20" s="206"/>
      <c r="C20" s="178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</row>
    <row r="21" spans="1:21" x14ac:dyDescent="0.25">
      <c r="A21" s="219"/>
      <c r="B21" s="206"/>
      <c r="C21" s="178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</row>
    <row r="22" spans="1:21" ht="52.5" customHeight="1" x14ac:dyDescent="0.25">
      <c r="A22" s="220"/>
      <c r="B22" s="207"/>
      <c r="C22" s="179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  <row r="23" spans="1:21" x14ac:dyDescent="0.25">
      <c r="A23" s="226" t="s">
        <v>20</v>
      </c>
      <c r="B23" s="203" t="s">
        <v>75</v>
      </c>
      <c r="C23" s="177" t="s">
        <v>21</v>
      </c>
      <c r="D23" s="162">
        <f>G23</f>
        <v>2967.5</v>
      </c>
      <c r="E23" s="162">
        <f>H23</f>
        <v>475.6</v>
      </c>
      <c r="F23" s="162">
        <f>E23/D23*100</f>
        <v>16.026958719460826</v>
      </c>
      <c r="G23" s="162">
        <f t="shared" ref="G23" si="0">J23+M23+P23</f>
        <v>2967.5</v>
      </c>
      <c r="H23" s="162">
        <f t="shared" ref="H23" si="1">K23+N23+Q23</f>
        <v>475.6</v>
      </c>
      <c r="I23" s="162">
        <f t="shared" ref="I23" si="2">H23/G23*100</f>
        <v>16.026958719460826</v>
      </c>
      <c r="J23" s="162"/>
      <c r="K23" s="162"/>
      <c r="L23" s="162"/>
      <c r="M23" s="162"/>
      <c r="N23" s="162"/>
      <c r="O23" s="162"/>
      <c r="P23" s="162">
        <v>2967.5</v>
      </c>
      <c r="Q23" s="162">
        <v>475.6</v>
      </c>
      <c r="R23" s="162">
        <f>Q23/P23*100</f>
        <v>16.026958719460826</v>
      </c>
      <c r="S23" s="162"/>
      <c r="T23" s="162"/>
      <c r="U23" s="162"/>
    </row>
    <row r="24" spans="1:21" x14ac:dyDescent="0.25">
      <c r="A24" s="227"/>
      <c r="B24" s="203"/>
      <c r="C24" s="178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</row>
    <row r="25" spans="1:21" x14ac:dyDescent="0.25">
      <c r="A25" s="227"/>
      <c r="B25" s="203"/>
      <c r="C25" s="178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</row>
    <row r="26" spans="1:21" x14ac:dyDescent="0.25">
      <c r="A26" s="227"/>
      <c r="B26" s="203"/>
      <c r="C26" s="178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</row>
    <row r="27" spans="1:21" x14ac:dyDescent="0.25">
      <c r="A27" s="227"/>
      <c r="B27" s="203"/>
      <c r="C27" s="178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</row>
    <row r="28" spans="1:21" x14ac:dyDescent="0.25">
      <c r="A28" s="227"/>
      <c r="B28" s="203"/>
      <c r="C28" s="178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</row>
    <row r="29" spans="1:21" x14ac:dyDescent="0.25">
      <c r="A29" s="227"/>
      <c r="B29" s="203"/>
      <c r="C29" s="178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</row>
    <row r="30" spans="1:21" x14ac:dyDescent="0.25">
      <c r="A30" s="228"/>
      <c r="B30" s="203"/>
      <c r="C30" s="179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</row>
    <row r="31" spans="1:21" x14ac:dyDescent="0.25">
      <c r="A31" s="226" t="s">
        <v>123</v>
      </c>
      <c r="B31" s="203" t="s">
        <v>124</v>
      </c>
      <c r="C31" s="177" t="s">
        <v>21</v>
      </c>
      <c r="D31" s="162">
        <f>G31</f>
        <v>34</v>
      </c>
      <c r="E31" s="162">
        <f>H31</f>
        <v>34</v>
      </c>
      <c r="F31" s="162">
        <v>0</v>
      </c>
      <c r="G31" s="162">
        <f t="shared" ref="G31" si="3">J31+M31+P31</f>
        <v>34</v>
      </c>
      <c r="H31" s="162">
        <f t="shared" ref="H31" si="4">K31+N31+Q31</f>
        <v>34</v>
      </c>
      <c r="I31" s="162">
        <v>0</v>
      </c>
      <c r="J31" s="162"/>
      <c r="K31" s="162"/>
      <c r="L31" s="162"/>
      <c r="M31" s="162"/>
      <c r="N31" s="162"/>
      <c r="O31" s="162"/>
      <c r="P31" s="162">
        <v>34</v>
      </c>
      <c r="Q31" s="162">
        <v>34</v>
      </c>
      <c r="R31" s="234">
        <v>0</v>
      </c>
      <c r="S31" s="162"/>
      <c r="T31" s="162"/>
      <c r="U31" s="162"/>
    </row>
    <row r="32" spans="1:21" x14ac:dyDescent="0.25">
      <c r="A32" s="227"/>
      <c r="B32" s="203"/>
      <c r="C32" s="178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235"/>
      <c r="S32" s="163"/>
      <c r="T32" s="163"/>
      <c r="U32" s="163"/>
    </row>
    <row r="33" spans="1:21" x14ac:dyDescent="0.25">
      <c r="A33" s="227"/>
      <c r="B33" s="203"/>
      <c r="C33" s="178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235"/>
      <c r="S33" s="163"/>
      <c r="T33" s="163"/>
      <c r="U33" s="163"/>
    </row>
    <row r="34" spans="1:21" x14ac:dyDescent="0.25">
      <c r="A34" s="227"/>
      <c r="B34" s="203"/>
      <c r="C34" s="178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235"/>
      <c r="S34" s="163"/>
      <c r="T34" s="163"/>
      <c r="U34" s="163"/>
    </row>
    <row r="35" spans="1:21" x14ac:dyDescent="0.25">
      <c r="A35" s="227"/>
      <c r="B35" s="203"/>
      <c r="C35" s="178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235"/>
      <c r="S35" s="163"/>
      <c r="T35" s="163"/>
      <c r="U35" s="163"/>
    </row>
    <row r="36" spans="1:21" x14ac:dyDescent="0.25">
      <c r="A36" s="227"/>
      <c r="B36" s="203"/>
      <c r="C36" s="178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235"/>
      <c r="S36" s="163"/>
      <c r="T36" s="163"/>
      <c r="U36" s="163"/>
    </row>
    <row r="37" spans="1:21" x14ac:dyDescent="0.25">
      <c r="A37" s="227"/>
      <c r="B37" s="203"/>
      <c r="C37" s="178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235"/>
      <c r="S37" s="163"/>
      <c r="T37" s="163"/>
      <c r="U37" s="163"/>
    </row>
    <row r="38" spans="1:21" x14ac:dyDescent="0.25">
      <c r="A38" s="228"/>
      <c r="B38" s="203"/>
      <c r="C38" s="179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236"/>
      <c r="S38" s="164"/>
      <c r="T38" s="164"/>
      <c r="U38" s="164"/>
    </row>
    <row r="39" spans="1:21" ht="132" x14ac:dyDescent="0.25">
      <c r="A39" s="59" t="s">
        <v>170</v>
      </c>
      <c r="B39" s="65" t="s">
        <v>169</v>
      </c>
      <c r="C39" s="64" t="s">
        <v>21</v>
      </c>
      <c r="D39" s="62">
        <f>G39</f>
        <v>20</v>
      </c>
      <c r="E39" s="62">
        <f>H39</f>
        <v>0</v>
      </c>
      <c r="F39" s="62">
        <f>E39/D39*100</f>
        <v>0</v>
      </c>
      <c r="G39" s="62">
        <f>J39+M39+P39</f>
        <v>20</v>
      </c>
      <c r="H39" s="62">
        <f>K39+N39+Q39</f>
        <v>0</v>
      </c>
      <c r="I39" s="62">
        <f>H39/G39*100</f>
        <v>0</v>
      </c>
      <c r="J39" s="62"/>
      <c r="K39" s="62"/>
      <c r="L39" s="62"/>
      <c r="M39" s="62"/>
      <c r="N39" s="62">
        <v>0</v>
      </c>
      <c r="O39" s="62" t="e">
        <f>N39/M39*100</f>
        <v>#DIV/0!</v>
      </c>
      <c r="P39" s="62">
        <v>20</v>
      </c>
      <c r="Q39" s="62"/>
      <c r="R39" s="62">
        <v>0</v>
      </c>
      <c r="S39" s="62"/>
      <c r="T39" s="62"/>
      <c r="U39" s="58"/>
    </row>
    <row r="40" spans="1:21" ht="96" x14ac:dyDescent="0.25">
      <c r="A40" s="59" t="s">
        <v>173</v>
      </c>
      <c r="B40" s="65" t="s">
        <v>172</v>
      </c>
      <c r="C40" s="64" t="s">
        <v>21</v>
      </c>
      <c r="D40" s="62">
        <f>G40</f>
        <v>20</v>
      </c>
      <c r="E40" s="62">
        <f>H40</f>
        <v>20</v>
      </c>
      <c r="F40" s="62">
        <f>E40/D40*100</f>
        <v>100</v>
      </c>
      <c r="G40" s="62">
        <f>J40+M40+P40</f>
        <v>20</v>
      </c>
      <c r="H40" s="62">
        <f>K40+N40+Q40</f>
        <v>20</v>
      </c>
      <c r="I40" s="62">
        <f>H40/G40*100</f>
        <v>100</v>
      </c>
      <c r="J40" s="62"/>
      <c r="K40" s="62"/>
      <c r="L40" s="62"/>
      <c r="M40" s="62"/>
      <c r="N40" s="62"/>
      <c r="O40" s="62"/>
      <c r="P40" s="62">
        <v>20</v>
      </c>
      <c r="Q40" s="62">
        <v>20</v>
      </c>
      <c r="R40" s="62">
        <f>Q40/P40*100</f>
        <v>100</v>
      </c>
      <c r="S40" s="62"/>
      <c r="T40" s="62"/>
      <c r="U40" s="62"/>
    </row>
    <row r="41" spans="1:21" x14ac:dyDescent="0.25">
      <c r="A41" s="216" t="s">
        <v>37</v>
      </c>
      <c r="B41" s="217"/>
      <c r="C41" s="114" t="s">
        <v>21</v>
      </c>
      <c r="D41" s="115">
        <f>D31+D23+D15+D39+D40</f>
        <v>54356.3</v>
      </c>
      <c r="E41" s="115">
        <f>E31+E23+E15+E39+E40</f>
        <v>39715.299999999996</v>
      </c>
      <c r="F41" s="115">
        <f>E41/D41*100</f>
        <v>73.064759742660911</v>
      </c>
      <c r="G41" s="115">
        <f>G31+G23+G15+G39+G40</f>
        <v>54356.3</v>
      </c>
      <c r="H41" s="115">
        <f>H31+H23+H15+H39+H40</f>
        <v>39715.299999999996</v>
      </c>
      <c r="I41" s="115">
        <f>H41/G41*100</f>
        <v>73.064759742660911</v>
      </c>
      <c r="J41" s="115">
        <f>J15+J23</f>
        <v>0</v>
      </c>
      <c r="K41" s="115">
        <f>K15+K23</f>
        <v>0</v>
      </c>
      <c r="L41" s="115">
        <f>L15+L23</f>
        <v>0</v>
      </c>
      <c r="M41" s="115">
        <f>M15+M23+M39+M40</f>
        <v>12141</v>
      </c>
      <c r="N41" s="115">
        <f>N15+N23+N39+N40</f>
        <v>9674.1</v>
      </c>
      <c r="O41" s="115">
        <f>O15+O23</f>
        <v>79.681245366938484</v>
      </c>
      <c r="P41" s="115">
        <f>P31+P23+P15+P39+P40</f>
        <v>42215.3</v>
      </c>
      <c r="Q41" s="115">
        <f>Q31+Q23+Q15+Q39+Q40</f>
        <v>30041.199999999997</v>
      </c>
      <c r="R41" s="115">
        <f>Q41/P41*100</f>
        <v>71.161877328835743</v>
      </c>
      <c r="S41" s="115">
        <f>S15+S23</f>
        <v>0</v>
      </c>
      <c r="T41" s="115">
        <f>T15+T23</f>
        <v>0</v>
      </c>
      <c r="U41" s="115">
        <f>U15+U23</f>
        <v>0</v>
      </c>
    </row>
    <row r="42" spans="1:21" ht="32.25" customHeight="1" x14ac:dyDescent="0.25">
      <c r="A42" s="3"/>
      <c r="B42" s="232" t="s">
        <v>98</v>
      </c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3"/>
    </row>
    <row r="43" spans="1:21" x14ac:dyDescent="0.25">
      <c r="A43" s="229" t="s">
        <v>30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1"/>
    </row>
    <row r="44" spans="1:21" s="1" customFormat="1" ht="62.25" customHeight="1" x14ac:dyDescent="0.25">
      <c r="A44" s="67" t="s">
        <v>47</v>
      </c>
      <c r="B44" s="66" t="s">
        <v>109</v>
      </c>
      <c r="C44" s="63" t="s">
        <v>21</v>
      </c>
      <c r="D44" s="61">
        <f>G44</f>
        <v>82417.5</v>
      </c>
      <c r="E44" s="61">
        <f>H44</f>
        <v>58599.7</v>
      </c>
      <c r="F44" s="61">
        <f>E44/D44*100</f>
        <v>71.101040434373758</v>
      </c>
      <c r="G44" s="61">
        <f>J44+M44+P44</f>
        <v>82417.5</v>
      </c>
      <c r="H44" s="61">
        <f>K44+N44+Q44</f>
        <v>58599.7</v>
      </c>
      <c r="I44" s="61">
        <f t="shared" ref="I44" si="5">H44/G44*100</f>
        <v>71.101040434373758</v>
      </c>
      <c r="J44" s="61"/>
      <c r="K44" s="61"/>
      <c r="L44" s="61"/>
      <c r="M44" s="61">
        <v>3029.4</v>
      </c>
      <c r="N44" s="61">
        <v>2406.5</v>
      </c>
      <c r="O44" s="61">
        <f>N44/M44*100</f>
        <v>79.438172575427473</v>
      </c>
      <c r="P44" s="61">
        <v>79388.100000000006</v>
      </c>
      <c r="Q44" s="61">
        <v>56193.2</v>
      </c>
      <c r="R44" s="61">
        <f>Q44/P44*100</f>
        <v>70.782900711819522</v>
      </c>
      <c r="S44" s="61"/>
      <c r="T44" s="76"/>
      <c r="U44" s="35"/>
    </row>
    <row r="45" spans="1:21" s="1" customFormat="1" ht="104.25" customHeight="1" x14ac:dyDescent="0.25">
      <c r="A45" s="221" t="s">
        <v>147</v>
      </c>
      <c r="B45" s="202" t="s">
        <v>0</v>
      </c>
      <c r="C45" s="70" t="s">
        <v>21</v>
      </c>
      <c r="D45" s="162">
        <v>20</v>
      </c>
      <c r="E45" s="162" t="s">
        <v>177</v>
      </c>
      <c r="F45" s="162">
        <v>100</v>
      </c>
      <c r="G45" s="162" t="s">
        <v>177</v>
      </c>
      <c r="H45" s="162" t="s">
        <v>177</v>
      </c>
      <c r="I45" s="162">
        <v>100</v>
      </c>
      <c r="J45" s="162"/>
      <c r="K45" s="162"/>
      <c r="L45" s="162"/>
      <c r="M45" s="162"/>
      <c r="N45" s="162"/>
      <c r="O45" s="162"/>
      <c r="P45" s="162" t="s">
        <v>177</v>
      </c>
      <c r="Q45" s="162" t="s">
        <v>177</v>
      </c>
      <c r="R45" s="162">
        <v>100</v>
      </c>
      <c r="S45" s="162"/>
      <c r="T45" s="180"/>
      <c r="U45" s="180"/>
    </row>
    <row r="46" spans="1:21" s="1" customFormat="1" ht="55.5" hidden="1" customHeight="1" x14ac:dyDescent="0.25">
      <c r="A46" s="221"/>
      <c r="B46" s="202"/>
      <c r="C46" s="19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81"/>
      <c r="U46" s="181"/>
    </row>
    <row r="47" spans="1:21" s="1" customFormat="1" ht="55.5" hidden="1" customHeight="1" x14ac:dyDescent="0.25">
      <c r="A47" s="222"/>
      <c r="B47" s="202"/>
      <c r="C47" s="20"/>
      <c r="D47" s="164"/>
      <c r="E47" s="164"/>
      <c r="F47" s="164"/>
      <c r="G47" s="164"/>
      <c r="H47" s="164"/>
      <c r="I47" s="163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82"/>
      <c r="U47" s="182"/>
    </row>
    <row r="48" spans="1:21" s="79" customFormat="1" ht="31.5" customHeight="1" x14ac:dyDescent="0.25">
      <c r="A48" s="214" t="s">
        <v>78</v>
      </c>
      <c r="B48" s="223" t="s">
        <v>73</v>
      </c>
      <c r="C48" s="151" t="s">
        <v>21</v>
      </c>
      <c r="D48" s="80">
        <v>115</v>
      </c>
      <c r="E48" s="80">
        <f>H48</f>
        <v>0</v>
      </c>
      <c r="F48" s="80">
        <f>E48/D48*100</f>
        <v>0</v>
      </c>
      <c r="G48" s="80">
        <v>0</v>
      </c>
      <c r="H48" s="80">
        <f>K48+N48+Q48</f>
        <v>0</v>
      </c>
      <c r="I48" s="190">
        <v>0</v>
      </c>
      <c r="J48" s="80"/>
      <c r="K48" s="80"/>
      <c r="L48" s="80"/>
      <c r="M48" s="80"/>
      <c r="N48" s="80"/>
      <c r="O48" s="80"/>
      <c r="P48" s="80">
        <v>115</v>
      </c>
      <c r="Q48" s="80">
        <v>0</v>
      </c>
      <c r="R48" s="80">
        <f>Q48/P48*100</f>
        <v>0</v>
      </c>
      <c r="S48" s="81"/>
      <c r="T48" s="82"/>
      <c r="U48" s="82"/>
    </row>
    <row r="49" spans="1:23" s="1" customFormat="1" ht="55.5" hidden="1" customHeight="1" x14ac:dyDescent="0.25">
      <c r="A49" s="214"/>
      <c r="B49" s="224"/>
      <c r="C49" s="152"/>
      <c r="D49" s="83"/>
      <c r="E49" s="83"/>
      <c r="F49" s="83"/>
      <c r="G49" s="80">
        <f t="shared" ref="G49:G55" si="6">J49+M49+P49</f>
        <v>0</v>
      </c>
      <c r="H49" s="80">
        <f t="shared" ref="H49:I69" si="7">K49+N49+Q49</f>
        <v>0</v>
      </c>
      <c r="I49" s="191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4"/>
      <c r="U49" s="84"/>
    </row>
    <row r="50" spans="1:23" s="1" customFormat="1" ht="55.5" hidden="1" customHeight="1" x14ac:dyDescent="0.25">
      <c r="A50" s="214"/>
      <c r="B50" s="224"/>
      <c r="C50" s="152"/>
      <c r="D50" s="83"/>
      <c r="E50" s="83"/>
      <c r="F50" s="83"/>
      <c r="G50" s="80">
        <f t="shared" si="6"/>
        <v>0</v>
      </c>
      <c r="H50" s="80">
        <f t="shared" si="7"/>
        <v>0</v>
      </c>
      <c r="I50" s="191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4"/>
      <c r="U50" s="84"/>
    </row>
    <row r="51" spans="1:23" s="1" customFormat="1" ht="55.5" hidden="1" customHeight="1" x14ac:dyDescent="0.25">
      <c r="A51" s="214"/>
      <c r="B51" s="224"/>
      <c r="C51" s="152"/>
      <c r="D51" s="83"/>
      <c r="E51" s="83"/>
      <c r="F51" s="83"/>
      <c r="G51" s="80">
        <f t="shared" si="6"/>
        <v>0</v>
      </c>
      <c r="H51" s="80">
        <f t="shared" si="7"/>
        <v>0</v>
      </c>
      <c r="I51" s="191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4"/>
      <c r="U51" s="84"/>
    </row>
    <row r="52" spans="1:23" s="1" customFormat="1" ht="55.5" hidden="1" customHeight="1" x14ac:dyDescent="0.25">
      <c r="A52" s="214"/>
      <c r="B52" s="224"/>
      <c r="C52" s="152"/>
      <c r="D52" s="83"/>
      <c r="E52" s="83"/>
      <c r="F52" s="83"/>
      <c r="G52" s="80">
        <f t="shared" si="6"/>
        <v>0</v>
      </c>
      <c r="H52" s="80">
        <f t="shared" si="7"/>
        <v>0</v>
      </c>
      <c r="I52" s="191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4"/>
      <c r="U52" s="84"/>
    </row>
    <row r="53" spans="1:23" s="1" customFormat="1" ht="55.5" hidden="1" customHeight="1" x14ac:dyDescent="0.25">
      <c r="A53" s="214"/>
      <c r="B53" s="224"/>
      <c r="C53" s="85"/>
      <c r="D53" s="83"/>
      <c r="E53" s="83"/>
      <c r="F53" s="83"/>
      <c r="G53" s="80">
        <f t="shared" si="6"/>
        <v>0</v>
      </c>
      <c r="H53" s="80">
        <f t="shared" si="7"/>
        <v>0</v>
      </c>
      <c r="I53" s="191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84"/>
    </row>
    <row r="54" spans="1:23" s="1" customFormat="1" ht="55.5" hidden="1" customHeight="1" x14ac:dyDescent="0.25">
      <c r="A54" s="215"/>
      <c r="B54" s="225"/>
      <c r="C54" s="86"/>
      <c r="D54" s="87"/>
      <c r="E54" s="87"/>
      <c r="F54" s="87"/>
      <c r="G54" s="80">
        <f t="shared" si="6"/>
        <v>0</v>
      </c>
      <c r="H54" s="80">
        <f t="shared" si="7"/>
        <v>0</v>
      </c>
      <c r="I54" s="191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8"/>
      <c r="U54" s="88"/>
    </row>
    <row r="55" spans="1:23" s="79" customFormat="1" ht="64.5" customHeight="1" x14ac:dyDescent="0.25">
      <c r="A55" s="89" t="s">
        <v>48</v>
      </c>
      <c r="B55" s="90" t="s">
        <v>1</v>
      </c>
      <c r="C55" s="91" t="s">
        <v>21</v>
      </c>
      <c r="D55" s="92">
        <f>G55</f>
        <v>20</v>
      </c>
      <c r="E55" s="92">
        <v>20</v>
      </c>
      <c r="F55" s="92">
        <f>D55/E55*100</f>
        <v>100</v>
      </c>
      <c r="G55" s="80">
        <f t="shared" si="6"/>
        <v>20</v>
      </c>
      <c r="H55" s="80">
        <v>20</v>
      </c>
      <c r="I55" s="92">
        <f>H55/G55*100</f>
        <v>100</v>
      </c>
      <c r="J55" s="92"/>
      <c r="K55" s="92"/>
      <c r="L55" s="92"/>
      <c r="M55" s="92"/>
      <c r="N55" s="92"/>
      <c r="O55" s="92"/>
      <c r="P55" s="92">
        <v>20</v>
      </c>
      <c r="Q55" s="92">
        <v>20</v>
      </c>
      <c r="R55" s="92">
        <v>100</v>
      </c>
      <c r="S55" s="92"/>
      <c r="T55" s="93"/>
      <c r="U55" s="93"/>
    </row>
    <row r="56" spans="1:23" s="79" customFormat="1" ht="103.5" customHeight="1" x14ac:dyDescent="0.25">
      <c r="A56" s="89" t="s">
        <v>49</v>
      </c>
      <c r="B56" s="94" t="s">
        <v>7</v>
      </c>
      <c r="C56" s="91" t="s">
        <v>21</v>
      </c>
      <c r="D56" s="92">
        <f>G56</f>
        <v>25</v>
      </c>
      <c r="E56" s="92">
        <f>H56</f>
        <v>0</v>
      </c>
      <c r="F56" s="92">
        <f>E56/D56*100</f>
        <v>0</v>
      </c>
      <c r="G56" s="80">
        <f t="shared" ref="G56:G69" si="8">J56+M56+P56</f>
        <v>25</v>
      </c>
      <c r="H56" s="80">
        <f t="shared" si="7"/>
        <v>0</v>
      </c>
      <c r="I56" s="92">
        <f t="shared" ref="I56:I69" si="9">H56/G56*100</f>
        <v>0</v>
      </c>
      <c r="J56" s="92"/>
      <c r="K56" s="92"/>
      <c r="L56" s="92"/>
      <c r="M56" s="92"/>
      <c r="N56" s="92"/>
      <c r="O56" s="92"/>
      <c r="P56" s="92">
        <v>25</v>
      </c>
      <c r="Q56" s="92">
        <v>0</v>
      </c>
      <c r="R56" s="92">
        <f>Q56/P56*100</f>
        <v>0</v>
      </c>
      <c r="S56" s="92"/>
      <c r="T56" s="93"/>
      <c r="U56" s="93"/>
      <c r="W56" s="143"/>
    </row>
    <row r="57" spans="1:23" s="79" customFormat="1" ht="72.75" customHeight="1" x14ac:dyDescent="0.25">
      <c r="A57" s="89" t="s">
        <v>55</v>
      </c>
      <c r="B57" s="95" t="s">
        <v>2</v>
      </c>
      <c r="C57" s="91" t="s">
        <v>21</v>
      </c>
      <c r="D57" s="92">
        <v>0</v>
      </c>
      <c r="E57" s="92">
        <v>0</v>
      </c>
      <c r="F57" s="92">
        <v>0</v>
      </c>
      <c r="G57" s="80">
        <f t="shared" si="8"/>
        <v>0</v>
      </c>
      <c r="H57" s="80">
        <f t="shared" si="7"/>
        <v>0</v>
      </c>
      <c r="I57" s="80">
        <f t="shared" si="7"/>
        <v>0</v>
      </c>
      <c r="J57" s="92">
        <v>0</v>
      </c>
      <c r="K57" s="142">
        <v>0</v>
      </c>
      <c r="L57" s="142">
        <v>0</v>
      </c>
      <c r="M57" s="92"/>
      <c r="N57" s="92"/>
      <c r="O57" s="92"/>
      <c r="P57" s="92"/>
      <c r="Q57" s="92"/>
      <c r="R57" s="92"/>
      <c r="S57" s="92"/>
      <c r="T57" s="93"/>
      <c r="U57" s="93"/>
    </row>
    <row r="58" spans="1:23" s="79" customFormat="1" ht="72.75" customHeight="1" x14ac:dyDescent="0.25">
      <c r="A58" s="89" t="s">
        <v>56</v>
      </c>
      <c r="B58" s="94" t="s">
        <v>3</v>
      </c>
      <c r="C58" s="91" t="s">
        <v>21</v>
      </c>
      <c r="D58" s="92">
        <f>G58</f>
        <v>0</v>
      </c>
      <c r="E58" s="92">
        <f>H58</f>
        <v>0</v>
      </c>
      <c r="F58" s="92">
        <v>0</v>
      </c>
      <c r="G58" s="80">
        <f t="shared" si="8"/>
        <v>0</v>
      </c>
      <c r="H58" s="80">
        <f t="shared" si="7"/>
        <v>0</v>
      </c>
      <c r="I58" s="92">
        <v>0</v>
      </c>
      <c r="J58" s="92"/>
      <c r="K58" s="92"/>
      <c r="L58" s="92"/>
      <c r="M58" s="92"/>
      <c r="N58" s="92"/>
      <c r="O58" s="92"/>
      <c r="P58" s="92"/>
      <c r="Q58" s="92"/>
      <c r="R58" s="92">
        <v>0</v>
      </c>
      <c r="S58" s="92"/>
      <c r="T58" s="93"/>
      <c r="U58" s="93"/>
    </row>
    <row r="59" spans="1:23" s="79" customFormat="1" ht="143.25" customHeight="1" x14ac:dyDescent="0.25">
      <c r="A59" s="89" t="s">
        <v>57</v>
      </c>
      <c r="B59" s="96" t="s">
        <v>71</v>
      </c>
      <c r="C59" s="91" t="s">
        <v>21</v>
      </c>
      <c r="D59" s="92">
        <f>G59</f>
        <v>10</v>
      </c>
      <c r="E59" s="92">
        <f>H59</f>
        <v>0</v>
      </c>
      <c r="F59" s="92">
        <f>E59/D59*100</f>
        <v>0</v>
      </c>
      <c r="G59" s="80">
        <f t="shared" si="8"/>
        <v>10</v>
      </c>
      <c r="H59" s="80">
        <f t="shared" si="7"/>
        <v>0</v>
      </c>
      <c r="I59" s="92">
        <f t="shared" si="9"/>
        <v>0</v>
      </c>
      <c r="J59" s="92"/>
      <c r="K59" s="92"/>
      <c r="L59" s="92"/>
      <c r="M59" s="92"/>
      <c r="N59" s="92"/>
      <c r="O59" s="92"/>
      <c r="P59" s="92">
        <v>10</v>
      </c>
      <c r="Q59" s="92"/>
      <c r="R59" s="92">
        <f>Q59/P59*100</f>
        <v>0</v>
      </c>
      <c r="S59" s="92"/>
      <c r="T59" s="93"/>
      <c r="U59" s="93"/>
    </row>
    <row r="60" spans="1:23" s="1" customFormat="1" ht="72.75" customHeight="1" x14ac:dyDescent="0.25">
      <c r="A60" s="68" t="s">
        <v>58</v>
      </c>
      <c r="B60" s="66" t="s">
        <v>4</v>
      </c>
      <c r="C60" s="70" t="s">
        <v>21</v>
      </c>
      <c r="D60" s="61"/>
      <c r="E60" s="61"/>
      <c r="F60" s="61"/>
      <c r="G60" s="45">
        <f t="shared" si="8"/>
        <v>0</v>
      </c>
      <c r="H60" s="45">
        <f t="shared" si="7"/>
        <v>0</v>
      </c>
      <c r="I60" s="61">
        <v>0</v>
      </c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76"/>
      <c r="U60" s="35"/>
    </row>
    <row r="61" spans="1:23" s="1" customFormat="1" ht="72.75" customHeight="1" x14ac:dyDescent="0.25">
      <c r="A61" s="68" t="s">
        <v>59</v>
      </c>
      <c r="B61" s="36" t="s">
        <v>5</v>
      </c>
      <c r="C61" s="70" t="s">
        <v>21</v>
      </c>
      <c r="D61" s="61">
        <v>0</v>
      </c>
      <c r="E61" s="61"/>
      <c r="F61" s="61"/>
      <c r="G61" s="45">
        <f t="shared" si="8"/>
        <v>0</v>
      </c>
      <c r="H61" s="45">
        <f t="shared" si="7"/>
        <v>0</v>
      </c>
      <c r="I61" s="61">
        <v>0</v>
      </c>
      <c r="J61" s="61"/>
      <c r="K61" s="61"/>
      <c r="L61" s="61"/>
      <c r="M61" s="61"/>
      <c r="N61" s="61"/>
      <c r="O61" s="61"/>
      <c r="P61" s="61"/>
      <c r="Q61" s="61"/>
      <c r="R61" s="61">
        <v>0</v>
      </c>
      <c r="S61" s="61"/>
      <c r="T61" s="76"/>
      <c r="U61" s="35"/>
    </row>
    <row r="62" spans="1:23" s="1" customFormat="1" ht="72.75" customHeight="1" x14ac:dyDescent="0.25">
      <c r="A62" s="68" t="s">
        <v>60</v>
      </c>
      <c r="B62" s="66" t="s">
        <v>171</v>
      </c>
      <c r="C62" s="70" t="s">
        <v>21</v>
      </c>
      <c r="D62" s="61">
        <f>G62</f>
        <v>0</v>
      </c>
      <c r="E62" s="61">
        <f>H62</f>
        <v>0</v>
      </c>
      <c r="F62" s="61">
        <v>0</v>
      </c>
      <c r="G62" s="45">
        <f t="shared" si="8"/>
        <v>0</v>
      </c>
      <c r="H62" s="45">
        <f t="shared" si="7"/>
        <v>0</v>
      </c>
      <c r="I62" s="61">
        <v>0</v>
      </c>
      <c r="J62" s="61"/>
      <c r="K62" s="61"/>
      <c r="L62" s="61"/>
      <c r="M62" s="61"/>
      <c r="N62" s="61"/>
      <c r="O62" s="61"/>
      <c r="P62" s="61"/>
      <c r="Q62" s="61"/>
      <c r="R62" s="61">
        <v>0</v>
      </c>
      <c r="S62" s="61"/>
      <c r="T62" s="76"/>
      <c r="U62" s="35"/>
    </row>
    <row r="63" spans="1:23" s="1" customFormat="1" ht="86.25" customHeight="1" x14ac:dyDescent="0.25">
      <c r="A63" s="68" t="s">
        <v>61</v>
      </c>
      <c r="B63" s="66" t="s">
        <v>77</v>
      </c>
      <c r="C63" s="70" t="s">
        <v>21</v>
      </c>
      <c r="D63" s="61">
        <f>G63</f>
        <v>8030.9</v>
      </c>
      <c r="E63" s="61">
        <f>H63</f>
        <v>5585</v>
      </c>
      <c r="F63" s="61">
        <f>E63/D63*100</f>
        <v>69.543886737476498</v>
      </c>
      <c r="G63" s="45">
        <f t="shared" si="8"/>
        <v>8030.9</v>
      </c>
      <c r="H63" s="45">
        <f t="shared" si="7"/>
        <v>5585</v>
      </c>
      <c r="I63" s="61">
        <f t="shared" si="9"/>
        <v>69.543886737476498</v>
      </c>
      <c r="J63" s="61"/>
      <c r="K63" s="61"/>
      <c r="L63" s="61"/>
      <c r="M63" s="61"/>
      <c r="N63" s="61"/>
      <c r="O63" s="61"/>
      <c r="P63" s="61">
        <v>8030.9</v>
      </c>
      <c r="Q63" s="61">
        <v>5585</v>
      </c>
      <c r="R63" s="61">
        <f>Q63/P63*100</f>
        <v>69.543886737476498</v>
      </c>
      <c r="S63" s="61"/>
      <c r="T63" s="76"/>
      <c r="U63" s="35"/>
    </row>
    <row r="64" spans="1:23" s="1" customFormat="1" ht="48.75" customHeight="1" x14ac:dyDescent="0.25">
      <c r="A64" s="4" t="s">
        <v>126</v>
      </c>
      <c r="B64" s="65" t="s">
        <v>125</v>
      </c>
      <c r="C64" s="41" t="s">
        <v>116</v>
      </c>
      <c r="D64" s="46"/>
      <c r="E64" s="46"/>
      <c r="F64" s="46"/>
      <c r="G64" s="47">
        <f t="shared" si="8"/>
        <v>0</v>
      </c>
      <c r="H64" s="47">
        <f t="shared" si="7"/>
        <v>0</v>
      </c>
      <c r="I64" s="46">
        <v>0</v>
      </c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0"/>
      <c r="U64" s="40"/>
    </row>
    <row r="65" spans="1:23" s="1" customFormat="1" ht="156.75" customHeight="1" x14ac:dyDescent="0.25">
      <c r="A65" s="4" t="s">
        <v>127</v>
      </c>
      <c r="B65" s="66" t="s">
        <v>129</v>
      </c>
      <c r="C65" s="71" t="s">
        <v>21</v>
      </c>
      <c r="D65" s="62">
        <f t="shared" ref="D65:E69" si="10">J65+M65+P65</f>
        <v>26255.1</v>
      </c>
      <c r="E65" s="62">
        <f t="shared" si="10"/>
        <v>15535</v>
      </c>
      <c r="F65" s="62">
        <f t="shared" ref="F65:F70" si="11">E65/D65*100</f>
        <v>59.169456600812801</v>
      </c>
      <c r="G65" s="45">
        <f t="shared" si="8"/>
        <v>26255.1</v>
      </c>
      <c r="H65" s="45">
        <f t="shared" si="7"/>
        <v>15535</v>
      </c>
      <c r="I65" s="61">
        <f t="shared" si="9"/>
        <v>59.169456600812801</v>
      </c>
      <c r="J65" s="62">
        <v>24100.92</v>
      </c>
      <c r="K65" s="62">
        <v>14292.8</v>
      </c>
      <c r="L65" s="62">
        <f>K65/J65*100</f>
        <v>59.303960180773188</v>
      </c>
      <c r="M65" s="62">
        <v>856.69</v>
      </c>
      <c r="N65" s="62">
        <v>466</v>
      </c>
      <c r="O65" s="62">
        <f t="shared" ref="O65:O70" si="12">N65/M65*100</f>
        <v>54.395405572610855</v>
      </c>
      <c r="P65" s="62">
        <v>1297.49</v>
      </c>
      <c r="Q65" s="62">
        <v>776.2</v>
      </c>
      <c r="R65" s="62">
        <f t="shared" ref="R65:R70" si="13">Q65/P65*100</f>
        <v>59.823197095931377</v>
      </c>
      <c r="S65" s="62"/>
      <c r="T65" s="77"/>
      <c r="U65" s="29"/>
    </row>
    <row r="66" spans="1:23" s="1" customFormat="1" ht="208.5" customHeight="1" x14ac:dyDescent="0.25">
      <c r="A66" s="4" t="s">
        <v>128</v>
      </c>
      <c r="B66" s="66" t="s">
        <v>130</v>
      </c>
      <c r="C66" s="71" t="s">
        <v>21</v>
      </c>
      <c r="D66" s="62">
        <f t="shared" si="10"/>
        <v>11814.7</v>
      </c>
      <c r="E66" s="62">
        <f t="shared" si="10"/>
        <v>5001.5</v>
      </c>
      <c r="F66" s="48">
        <f t="shared" si="11"/>
        <v>42.332856526191939</v>
      </c>
      <c r="G66" s="45">
        <f t="shared" si="8"/>
        <v>11814.7</v>
      </c>
      <c r="H66" s="45">
        <f t="shared" si="7"/>
        <v>5001.5</v>
      </c>
      <c r="I66" s="46">
        <f t="shared" si="9"/>
        <v>42.332856526191939</v>
      </c>
      <c r="J66" s="62"/>
      <c r="K66" s="62"/>
      <c r="L66" s="62"/>
      <c r="M66" s="62">
        <v>9275</v>
      </c>
      <c r="N66" s="62">
        <v>3925.7</v>
      </c>
      <c r="O66" s="62">
        <f t="shared" si="12"/>
        <v>42.325606469002693</v>
      </c>
      <c r="P66" s="62">
        <v>2539.6999999999998</v>
      </c>
      <c r="Q66" s="62">
        <v>1075.8</v>
      </c>
      <c r="R66" s="62">
        <f t="shared" si="13"/>
        <v>42.359333779580268</v>
      </c>
      <c r="S66" s="62"/>
      <c r="T66" s="77"/>
      <c r="U66" s="29"/>
    </row>
    <row r="67" spans="1:23" s="1" customFormat="1" ht="208.5" customHeight="1" x14ac:dyDescent="0.25">
      <c r="A67" s="68" t="s">
        <v>165</v>
      </c>
      <c r="B67" s="66" t="s">
        <v>164</v>
      </c>
      <c r="C67" s="71" t="s">
        <v>21</v>
      </c>
      <c r="D67" s="62">
        <f t="shared" si="10"/>
        <v>0</v>
      </c>
      <c r="E67" s="46">
        <f t="shared" si="10"/>
        <v>0</v>
      </c>
      <c r="F67" s="48">
        <v>0</v>
      </c>
      <c r="G67" s="47">
        <f t="shared" si="8"/>
        <v>0</v>
      </c>
      <c r="H67" s="47">
        <f t="shared" si="7"/>
        <v>0</v>
      </c>
      <c r="I67" s="46">
        <v>0</v>
      </c>
      <c r="J67" s="46"/>
      <c r="K67" s="46"/>
      <c r="L67" s="46">
        <v>0</v>
      </c>
      <c r="M67" s="46"/>
      <c r="N67" s="46"/>
      <c r="O67" s="46">
        <v>0</v>
      </c>
      <c r="P67" s="46"/>
      <c r="Q67" s="46"/>
      <c r="R67" s="62">
        <v>0</v>
      </c>
      <c r="S67" s="62"/>
      <c r="T67" s="77"/>
      <c r="U67" s="56"/>
    </row>
    <row r="68" spans="1:23" s="1" customFormat="1" ht="65.25" customHeight="1" x14ac:dyDescent="0.25">
      <c r="A68" s="68" t="s">
        <v>159</v>
      </c>
      <c r="B68" s="66" t="s">
        <v>158</v>
      </c>
      <c r="C68" s="71" t="s">
        <v>21</v>
      </c>
      <c r="D68" s="46">
        <f t="shared" si="10"/>
        <v>0</v>
      </c>
      <c r="E68" s="46">
        <f t="shared" si="10"/>
        <v>0</v>
      </c>
      <c r="F68" s="48">
        <v>0</v>
      </c>
      <c r="G68" s="47">
        <f t="shared" si="8"/>
        <v>0</v>
      </c>
      <c r="H68" s="47">
        <f t="shared" si="7"/>
        <v>0</v>
      </c>
      <c r="I68" s="46">
        <v>0</v>
      </c>
      <c r="J68" s="46"/>
      <c r="K68" s="46"/>
      <c r="L68" s="46"/>
      <c r="M68" s="57"/>
      <c r="N68" s="57"/>
      <c r="O68" s="46">
        <v>0</v>
      </c>
      <c r="P68" s="57"/>
      <c r="Q68" s="57"/>
      <c r="R68" s="46">
        <v>0</v>
      </c>
      <c r="S68" s="46"/>
      <c r="T68" s="40"/>
      <c r="U68" s="40"/>
    </row>
    <row r="69" spans="1:23" s="1" customFormat="1" ht="65.25" customHeight="1" x14ac:dyDescent="0.25">
      <c r="A69" s="68" t="s">
        <v>166</v>
      </c>
      <c r="B69" s="66" t="s">
        <v>167</v>
      </c>
      <c r="C69" s="71" t="s">
        <v>21</v>
      </c>
      <c r="D69" s="46">
        <f t="shared" si="10"/>
        <v>1103.5</v>
      </c>
      <c r="E69" s="46">
        <f t="shared" si="10"/>
        <v>461.3</v>
      </c>
      <c r="F69" s="48">
        <f t="shared" si="11"/>
        <v>41.803352967829632</v>
      </c>
      <c r="G69" s="47">
        <f t="shared" si="8"/>
        <v>1103.5</v>
      </c>
      <c r="H69" s="47">
        <f t="shared" si="7"/>
        <v>461.3</v>
      </c>
      <c r="I69" s="46">
        <f t="shared" si="9"/>
        <v>41.803352967829632</v>
      </c>
      <c r="J69" s="46"/>
      <c r="K69" s="46"/>
      <c r="L69" s="46"/>
      <c r="M69" s="57"/>
      <c r="N69" s="57"/>
      <c r="O69" s="46" t="e">
        <f t="shared" si="12"/>
        <v>#DIV/0!</v>
      </c>
      <c r="P69" s="57">
        <v>1103.5</v>
      </c>
      <c r="Q69" s="57">
        <v>461.3</v>
      </c>
      <c r="R69" s="46">
        <f t="shared" si="13"/>
        <v>41.803352967829632</v>
      </c>
      <c r="S69" s="46"/>
      <c r="T69" s="40"/>
      <c r="U69" s="40"/>
    </row>
    <row r="70" spans="1:23" s="1" customFormat="1" ht="31.5" customHeight="1" x14ac:dyDescent="0.25">
      <c r="A70" s="116"/>
      <c r="B70" s="117" t="s">
        <v>8</v>
      </c>
      <c r="C70" s="118" t="s">
        <v>21</v>
      </c>
      <c r="D70" s="119">
        <f>D66+D65+D64+D63+D62+D61+D60+D59+D58+D57+D56+D55+D48+D45+D44+D68+D67+D69</f>
        <v>129811.70000000001</v>
      </c>
      <c r="E70" s="120">
        <v>85222.5</v>
      </c>
      <c r="F70" s="121">
        <f t="shared" si="11"/>
        <v>65.650861979313106</v>
      </c>
      <c r="G70" s="122" t="e">
        <f>J70+M70+P70</f>
        <v>#VALUE!</v>
      </c>
      <c r="H70" s="119" t="e">
        <f>H66+H65+H64+H63+H62+H61+H60+H59+H58+H57+H56+H55+H48+H45+H44+H68+H67+H69</f>
        <v>#VALUE!</v>
      </c>
      <c r="I70" s="120" t="e">
        <f>H70/G70*100</f>
        <v>#VALUE!</v>
      </c>
      <c r="J70" s="119">
        <f>J66+J65+J64+J63+J62+J61+J60+J59+J58+J57+J56+J55+J48+J45+J44+J68+J67+J69</f>
        <v>24100.92</v>
      </c>
      <c r="K70" s="119">
        <f>K66+K65+K64+K63+K62+K61+K60+K59+K58+K57+K56+K55+K48+K45+K44+K68+K67+K69</f>
        <v>14292.8</v>
      </c>
      <c r="L70" s="120">
        <f>K70/J70*100</f>
        <v>59.303960180773188</v>
      </c>
      <c r="M70" s="119">
        <f>M66+M65+M64+M63+M62+M61+M60+M59+M58+M57+M56+M55+M48+M45+M44+M68+M67+M69</f>
        <v>13161.09</v>
      </c>
      <c r="N70" s="119">
        <f>N66+N65+N64+N63+N62+N61+N60+N59+N58+N57+N56+N55+N48+N45+N44+N68+N67+N69</f>
        <v>6798.2</v>
      </c>
      <c r="O70" s="120">
        <f t="shared" si="12"/>
        <v>51.653776396939769</v>
      </c>
      <c r="P70" s="119" t="e">
        <f>P66+P65+P64+P63+P62+P61+P60+P59+P58+P57+P56+P55+P48+P45+P44+P68+P67+P69</f>
        <v>#VALUE!</v>
      </c>
      <c r="Q70" s="119" t="e">
        <f>Q66+Q65+Q64+Q63+Q62+Q61+Q60+Q59+Q58+Q57+Q56+Q55+Q48+Q45+Q44+Q68+Q67+Q69</f>
        <v>#VALUE!</v>
      </c>
      <c r="R70" s="120" t="e">
        <f t="shared" si="13"/>
        <v>#VALUE!</v>
      </c>
      <c r="S70" s="119"/>
      <c r="T70" s="123"/>
      <c r="U70" s="123"/>
      <c r="W70" s="144"/>
    </row>
    <row r="71" spans="1:23" s="1" customFormat="1" ht="21" customHeight="1" x14ac:dyDescent="0.25">
      <c r="A71" s="153" t="s">
        <v>94</v>
      </c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5"/>
    </row>
    <row r="72" spans="1:23" s="1" customFormat="1" ht="17.25" customHeight="1" x14ac:dyDescent="0.25">
      <c r="A72" s="187" t="s">
        <v>31</v>
      </c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88"/>
      <c r="N72" s="188"/>
      <c r="O72" s="188"/>
      <c r="P72" s="188"/>
      <c r="Q72" s="188"/>
      <c r="R72" s="188"/>
      <c r="S72" s="188"/>
      <c r="T72" s="188"/>
      <c r="U72" s="189"/>
    </row>
    <row r="73" spans="1:23" s="79" customFormat="1" ht="75.75" customHeight="1" x14ac:dyDescent="0.25">
      <c r="A73" s="99" t="s">
        <v>50</v>
      </c>
      <c r="B73" s="101" t="s">
        <v>27</v>
      </c>
      <c r="C73" s="97" t="s">
        <v>21</v>
      </c>
      <c r="D73" s="98">
        <f t="shared" ref="D73:E76" si="14">M73+P73</f>
        <v>22507.4</v>
      </c>
      <c r="E73" s="98">
        <f t="shared" si="14"/>
        <v>16980.5</v>
      </c>
      <c r="F73" s="98">
        <f>E73/D73*100</f>
        <v>75.444076170503919</v>
      </c>
      <c r="G73" s="98">
        <f>J73+M73+P73</f>
        <v>22507.4</v>
      </c>
      <c r="H73" s="98">
        <f>K73+N73+Q73</f>
        <v>16980.5</v>
      </c>
      <c r="I73" s="98">
        <f>H73/G73*100</f>
        <v>75.444076170503919</v>
      </c>
      <c r="J73" s="98"/>
      <c r="K73" s="98"/>
      <c r="L73" s="98"/>
      <c r="M73" s="98">
        <v>4830.8999999999996</v>
      </c>
      <c r="N73" s="98">
        <v>3787.5</v>
      </c>
      <c r="O73" s="98">
        <f>N73/M73*100</f>
        <v>78.401540085698315</v>
      </c>
      <c r="P73" s="98">
        <v>17676.5</v>
      </c>
      <c r="Q73" s="98">
        <v>13193</v>
      </c>
      <c r="R73" s="98">
        <f>Q73/P73*100</f>
        <v>74.635815913783844</v>
      </c>
      <c r="S73" s="102"/>
      <c r="T73" s="102"/>
      <c r="U73" s="102"/>
    </row>
    <row r="74" spans="1:23" s="1" customFormat="1" ht="72.75" customHeight="1" x14ac:dyDescent="0.25">
      <c r="A74" s="103" t="s">
        <v>79</v>
      </c>
      <c r="B74" s="100" t="s">
        <v>100</v>
      </c>
      <c r="C74" s="97" t="s">
        <v>21</v>
      </c>
      <c r="D74" s="98">
        <f t="shared" si="14"/>
        <v>14435.1</v>
      </c>
      <c r="E74" s="98">
        <f t="shared" si="14"/>
        <v>10120.4</v>
      </c>
      <c r="F74" s="98">
        <f>E74/D74*100</f>
        <v>70.109663251380312</v>
      </c>
      <c r="G74" s="98">
        <f t="shared" ref="G74:G79" si="15">J74+M74+P74</f>
        <v>14435.1</v>
      </c>
      <c r="H74" s="98">
        <f t="shared" ref="H74:H79" si="16">K74+N74+Q74</f>
        <v>10120.4</v>
      </c>
      <c r="I74" s="98">
        <f t="shared" ref="I74:I75" si="17">H74/G74*100</f>
        <v>70.109663251380312</v>
      </c>
      <c r="J74" s="98"/>
      <c r="K74" s="98"/>
      <c r="L74" s="98"/>
      <c r="M74" s="98">
        <v>2812</v>
      </c>
      <c r="N74" s="98">
        <v>1925.1</v>
      </c>
      <c r="O74" s="98">
        <f t="shared" ref="O74" si="18">N74/M74*100</f>
        <v>68.460170697012799</v>
      </c>
      <c r="P74" s="98">
        <v>11623.1</v>
      </c>
      <c r="Q74" s="98">
        <v>8195.2999999999993</v>
      </c>
      <c r="R74" s="98">
        <f>Q74/P74*100</f>
        <v>70.508728308282627</v>
      </c>
      <c r="S74" s="98"/>
      <c r="T74" s="98"/>
      <c r="U74" s="98"/>
    </row>
    <row r="75" spans="1:23" s="1" customFormat="1" ht="67.5" customHeight="1" x14ac:dyDescent="0.25">
      <c r="A75" s="89" t="s">
        <v>62</v>
      </c>
      <c r="B75" s="104" t="s">
        <v>101</v>
      </c>
      <c r="C75" s="97" t="s">
        <v>21</v>
      </c>
      <c r="D75" s="98">
        <f t="shared" si="14"/>
        <v>12394.8</v>
      </c>
      <c r="E75" s="98">
        <f t="shared" si="14"/>
        <v>9466</v>
      </c>
      <c r="F75" s="98">
        <f>E75/D75*100</f>
        <v>76.370736115145064</v>
      </c>
      <c r="G75" s="98">
        <f t="shared" si="15"/>
        <v>12394.8</v>
      </c>
      <c r="H75" s="98">
        <f t="shared" si="16"/>
        <v>9466</v>
      </c>
      <c r="I75" s="98">
        <f t="shared" si="17"/>
        <v>76.370736115145064</v>
      </c>
      <c r="J75" s="98"/>
      <c r="K75" s="98"/>
      <c r="L75" s="98"/>
      <c r="M75" s="98">
        <v>2292.6999999999998</v>
      </c>
      <c r="N75" s="98">
        <v>1397.4</v>
      </c>
      <c r="O75" s="98">
        <f t="shared" ref="O75" si="19">N75/M75*100</f>
        <v>60.949971649147308</v>
      </c>
      <c r="P75" s="98">
        <v>10102.1</v>
      </c>
      <c r="Q75" s="98">
        <v>8068.6</v>
      </c>
      <c r="R75" s="98">
        <f>Q75/P75*100</f>
        <v>79.870521970679363</v>
      </c>
      <c r="S75" s="98"/>
      <c r="T75" s="98"/>
      <c r="U75" s="98"/>
    </row>
    <row r="76" spans="1:23" s="1" customFormat="1" ht="69" customHeight="1" x14ac:dyDescent="0.25">
      <c r="A76" s="89" t="s">
        <v>95</v>
      </c>
      <c r="B76" s="100" t="s">
        <v>117</v>
      </c>
      <c r="C76" s="97" t="s">
        <v>21</v>
      </c>
      <c r="D76" s="98">
        <f t="shared" si="14"/>
        <v>0</v>
      </c>
      <c r="E76" s="98">
        <f t="shared" si="14"/>
        <v>0</v>
      </c>
      <c r="F76" s="98">
        <v>0</v>
      </c>
      <c r="G76" s="98">
        <f t="shared" si="15"/>
        <v>0</v>
      </c>
      <c r="H76" s="98">
        <f t="shared" si="16"/>
        <v>0</v>
      </c>
      <c r="I76" s="98">
        <v>0</v>
      </c>
      <c r="J76" s="98"/>
      <c r="K76" s="98"/>
      <c r="L76" s="98"/>
      <c r="M76" s="98"/>
      <c r="N76" s="98"/>
      <c r="O76" s="98">
        <v>0</v>
      </c>
      <c r="P76" s="98"/>
      <c r="Q76" s="98"/>
      <c r="R76" s="98"/>
      <c r="S76" s="98"/>
      <c r="T76" s="98"/>
      <c r="U76" s="98"/>
    </row>
    <row r="77" spans="1:23" s="1" customFormat="1" ht="58.5" customHeight="1" x14ac:dyDescent="0.25">
      <c r="A77" s="89" t="s">
        <v>140</v>
      </c>
      <c r="B77" s="105" t="s">
        <v>142</v>
      </c>
      <c r="C77" s="97" t="s">
        <v>21</v>
      </c>
      <c r="D77" s="98">
        <f t="shared" ref="D77:E79" si="20">G77</f>
        <v>0</v>
      </c>
      <c r="E77" s="98">
        <f t="shared" si="20"/>
        <v>0</v>
      </c>
      <c r="F77" s="98">
        <v>0</v>
      </c>
      <c r="G77" s="98">
        <f t="shared" si="15"/>
        <v>0</v>
      </c>
      <c r="H77" s="98">
        <f t="shared" si="16"/>
        <v>0</v>
      </c>
      <c r="I77" s="98">
        <v>0</v>
      </c>
      <c r="J77" s="98"/>
      <c r="K77" s="98"/>
      <c r="L77" s="98"/>
      <c r="M77" s="98"/>
      <c r="N77" s="98"/>
      <c r="O77" s="98"/>
      <c r="P77" s="98"/>
      <c r="Q77" s="98"/>
      <c r="R77" s="98">
        <v>0</v>
      </c>
      <c r="S77" s="98"/>
      <c r="T77" s="98"/>
      <c r="U77" s="98"/>
    </row>
    <row r="78" spans="1:23" s="1" customFormat="1" ht="75" customHeight="1" x14ac:dyDescent="0.25">
      <c r="A78" s="89" t="s">
        <v>141</v>
      </c>
      <c r="B78" s="90" t="s">
        <v>143</v>
      </c>
      <c r="C78" s="97" t="s">
        <v>21</v>
      </c>
      <c r="D78" s="98">
        <f t="shared" si="20"/>
        <v>0</v>
      </c>
      <c r="E78" s="98">
        <f t="shared" si="20"/>
        <v>0</v>
      </c>
      <c r="F78" s="98"/>
      <c r="G78" s="98">
        <f t="shared" si="15"/>
        <v>0</v>
      </c>
      <c r="H78" s="98">
        <f t="shared" si="16"/>
        <v>0</v>
      </c>
      <c r="I78" s="98">
        <v>0</v>
      </c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</row>
    <row r="79" spans="1:23" s="1" customFormat="1" ht="75" customHeight="1" x14ac:dyDescent="0.25">
      <c r="A79" s="89" t="s">
        <v>149</v>
      </c>
      <c r="B79" s="130" t="s">
        <v>168</v>
      </c>
      <c r="C79" s="131" t="s">
        <v>21</v>
      </c>
      <c r="D79" s="132">
        <f t="shared" si="20"/>
        <v>0</v>
      </c>
      <c r="E79" s="132">
        <f t="shared" si="20"/>
        <v>0</v>
      </c>
      <c r="F79" s="132">
        <v>0</v>
      </c>
      <c r="G79" s="132">
        <f t="shared" si="15"/>
        <v>0</v>
      </c>
      <c r="H79" s="132">
        <f t="shared" si="16"/>
        <v>0</v>
      </c>
      <c r="I79" s="132">
        <v>0</v>
      </c>
      <c r="J79" s="132"/>
      <c r="K79" s="132"/>
      <c r="L79" s="132"/>
      <c r="M79" s="132"/>
      <c r="N79" s="132"/>
      <c r="O79" s="132"/>
      <c r="P79" s="132"/>
      <c r="Q79" s="132"/>
      <c r="R79" s="132">
        <v>0</v>
      </c>
      <c r="S79" s="132"/>
      <c r="T79" s="128"/>
      <c r="U79" s="128"/>
      <c r="V79" s="129"/>
    </row>
    <row r="80" spans="1:23" s="1" customFormat="1" ht="32.25" customHeight="1" x14ac:dyDescent="0.25">
      <c r="A80" s="5"/>
      <c r="B80" s="117" t="s">
        <v>38</v>
      </c>
      <c r="C80" s="118" t="s">
        <v>21</v>
      </c>
      <c r="D80" s="115">
        <f>SUM(D73:D79)</f>
        <v>49337.3</v>
      </c>
      <c r="E80" s="115">
        <f t="shared" ref="E80:U80" si="21">SUM(E73:E79)</f>
        <v>36566.9</v>
      </c>
      <c r="F80" s="115">
        <f t="shared" si="21"/>
        <v>221.92447553702931</v>
      </c>
      <c r="G80" s="115">
        <f t="shared" si="21"/>
        <v>49337.3</v>
      </c>
      <c r="H80" s="115">
        <f t="shared" si="21"/>
        <v>36566.9</v>
      </c>
      <c r="I80" s="115">
        <f t="shared" si="21"/>
        <v>221.92447553702931</v>
      </c>
      <c r="J80" s="115">
        <f t="shared" si="21"/>
        <v>0</v>
      </c>
      <c r="K80" s="115">
        <f t="shared" si="21"/>
        <v>0</v>
      </c>
      <c r="L80" s="115">
        <f t="shared" si="21"/>
        <v>0</v>
      </c>
      <c r="M80" s="115">
        <f t="shared" si="21"/>
        <v>9935.5999999999985</v>
      </c>
      <c r="N80" s="115">
        <f t="shared" si="21"/>
        <v>7110</v>
      </c>
      <c r="O80" s="115">
        <f t="shared" si="21"/>
        <v>207.8116824318584</v>
      </c>
      <c r="P80" s="115">
        <f t="shared" si="21"/>
        <v>39401.699999999997</v>
      </c>
      <c r="Q80" s="115">
        <f t="shared" si="21"/>
        <v>29456.9</v>
      </c>
      <c r="R80" s="115">
        <v>0</v>
      </c>
      <c r="S80" s="115">
        <f t="shared" si="21"/>
        <v>0</v>
      </c>
      <c r="T80" s="115">
        <f t="shared" si="21"/>
        <v>0</v>
      </c>
      <c r="U80" s="115">
        <f t="shared" si="21"/>
        <v>0</v>
      </c>
      <c r="V80" s="129"/>
    </row>
    <row r="81" spans="1:24" s="1" customFormat="1" x14ac:dyDescent="0.25">
      <c r="A81" s="153" t="s">
        <v>102</v>
      </c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5"/>
    </row>
    <row r="82" spans="1:24" s="1" customFormat="1" ht="89.25" customHeight="1" x14ac:dyDescent="0.25">
      <c r="A82" s="68" t="s">
        <v>63</v>
      </c>
      <c r="B82" s="36" t="s">
        <v>110</v>
      </c>
      <c r="C82" s="70" t="s">
        <v>21</v>
      </c>
      <c r="D82" s="61">
        <f t="shared" ref="D82:E84" si="22">G82</f>
        <v>5222</v>
      </c>
      <c r="E82" s="61">
        <f t="shared" si="22"/>
        <v>3804.4</v>
      </c>
      <c r="F82" s="61">
        <f>E82/D82*100</f>
        <v>72.853312906932217</v>
      </c>
      <c r="G82" s="61">
        <f>J82+M82+P82</f>
        <v>5222</v>
      </c>
      <c r="H82" s="61">
        <f>K82+N82+Q82</f>
        <v>3804.4</v>
      </c>
      <c r="I82" s="61">
        <f>H82/G82*100</f>
        <v>72.853312906932217</v>
      </c>
      <c r="J82" s="61"/>
      <c r="K82" s="61"/>
      <c r="L82" s="61"/>
      <c r="M82" s="61">
        <v>296.8</v>
      </c>
      <c r="N82" s="61">
        <v>225.8</v>
      </c>
      <c r="O82" s="61">
        <f>N82/M82*100</f>
        <v>76.078167115902957</v>
      </c>
      <c r="P82" s="61">
        <v>4925.2</v>
      </c>
      <c r="Q82" s="61">
        <v>3578.6</v>
      </c>
      <c r="R82" s="61">
        <f>Q82/P82*100</f>
        <v>72.658978315601402</v>
      </c>
      <c r="S82" s="76"/>
      <c r="T82" s="76"/>
      <c r="U82" s="35"/>
    </row>
    <row r="83" spans="1:24" s="1" customFormat="1" ht="91.5" customHeight="1" x14ac:dyDescent="0.25">
      <c r="A83" s="4" t="s">
        <v>148</v>
      </c>
      <c r="B83" s="65" t="s">
        <v>120</v>
      </c>
      <c r="C83" s="41" t="s">
        <v>119</v>
      </c>
      <c r="D83" s="46">
        <f t="shared" si="22"/>
        <v>44.3</v>
      </c>
      <c r="E83" s="46">
        <f t="shared" si="22"/>
        <v>0</v>
      </c>
      <c r="F83" s="46">
        <f>E83/D83*100</f>
        <v>0</v>
      </c>
      <c r="G83" s="61">
        <f t="shared" ref="G83" si="23">J83+M83+P83</f>
        <v>44.3</v>
      </c>
      <c r="H83" s="61">
        <f t="shared" ref="H83:H85" si="24">K83+N83+Q83</f>
        <v>0</v>
      </c>
      <c r="I83" s="61">
        <f t="shared" ref="I83:I85" si="25">H83/G83*100</f>
        <v>0</v>
      </c>
      <c r="J83" s="46"/>
      <c r="K83" s="46"/>
      <c r="L83" s="46"/>
      <c r="M83" s="46"/>
      <c r="N83" s="46"/>
      <c r="O83" s="46"/>
      <c r="P83" s="46">
        <v>44.3</v>
      </c>
      <c r="Q83" s="46"/>
      <c r="R83" s="46">
        <f>Q83/P83*100</f>
        <v>0</v>
      </c>
      <c r="S83" s="40"/>
      <c r="T83" s="40"/>
      <c r="U83" s="40"/>
    </row>
    <row r="84" spans="1:24" s="1" customFormat="1" ht="91.5" customHeight="1" x14ac:dyDescent="0.25">
      <c r="A84" s="68" t="s">
        <v>160</v>
      </c>
      <c r="B84" s="66" t="s">
        <v>161</v>
      </c>
      <c r="C84" s="41"/>
      <c r="D84" s="46">
        <f t="shared" si="22"/>
        <v>2530.1999999999998</v>
      </c>
      <c r="E84" s="46">
        <f t="shared" si="22"/>
        <v>1944.8</v>
      </c>
      <c r="F84" s="46">
        <f>E84/D84*100</f>
        <v>76.863489052248838</v>
      </c>
      <c r="G84" s="61">
        <f>J84+M84+P84</f>
        <v>2530.1999999999998</v>
      </c>
      <c r="H84" s="61">
        <f t="shared" si="24"/>
        <v>1944.8</v>
      </c>
      <c r="I84" s="61">
        <f t="shared" si="25"/>
        <v>76.863489052248838</v>
      </c>
      <c r="J84" s="46">
        <v>2338</v>
      </c>
      <c r="K84" s="46">
        <v>1802.5</v>
      </c>
      <c r="L84" s="46">
        <f>K84/J84*100</f>
        <v>77.095808383233532</v>
      </c>
      <c r="M84" s="46">
        <v>118</v>
      </c>
      <c r="N84" s="46">
        <v>88</v>
      </c>
      <c r="O84" s="46">
        <f>N84/M84*100</f>
        <v>74.576271186440678</v>
      </c>
      <c r="P84" s="46">
        <v>74.2</v>
      </c>
      <c r="Q84" s="46">
        <v>54.3</v>
      </c>
      <c r="R84" s="46">
        <f>Q84/P84*100</f>
        <v>73.180592991913741</v>
      </c>
      <c r="S84" s="40"/>
      <c r="T84" s="40"/>
      <c r="U84" s="40"/>
    </row>
    <row r="85" spans="1:24" s="1" customFormat="1" ht="91.5" customHeight="1" x14ac:dyDescent="0.25">
      <c r="A85" s="5"/>
      <c r="B85" s="9" t="s">
        <v>22</v>
      </c>
      <c r="C85" s="21" t="s">
        <v>21</v>
      </c>
      <c r="D85" s="49">
        <f>D83+D82+D84</f>
        <v>7796.5</v>
      </c>
      <c r="E85" s="49">
        <f>E83+E82+E84</f>
        <v>5749.2</v>
      </c>
      <c r="F85" s="49">
        <f>E85/D85*100</f>
        <v>73.740781119733214</v>
      </c>
      <c r="G85" s="61">
        <f>J85+M85+P85</f>
        <v>7796.5</v>
      </c>
      <c r="H85" s="61">
        <f t="shared" si="24"/>
        <v>5749.2000000000007</v>
      </c>
      <c r="I85" s="61">
        <f t="shared" si="25"/>
        <v>73.740781119733228</v>
      </c>
      <c r="J85" s="61">
        <f>J82+J83+J84</f>
        <v>2338</v>
      </c>
      <c r="K85" s="61">
        <f>K82+K83+K84</f>
        <v>1802.5</v>
      </c>
      <c r="L85" s="46">
        <f>K85/J85*100</f>
        <v>77.095808383233532</v>
      </c>
      <c r="M85" s="49">
        <f>M82+M83+M84</f>
        <v>414.8</v>
      </c>
      <c r="N85" s="49">
        <f>N82+N83+N84</f>
        <v>313.8</v>
      </c>
      <c r="O85" s="46">
        <f>N85/M85*100</f>
        <v>75.650916104146575</v>
      </c>
      <c r="P85" s="49">
        <f>P83+P82+P84</f>
        <v>5043.7</v>
      </c>
      <c r="Q85" s="49">
        <f>Q83+Q82+Q84</f>
        <v>3632.9</v>
      </c>
      <c r="R85" s="49">
        <f>Q85/P85*100</f>
        <v>72.028471162043743</v>
      </c>
      <c r="S85" s="26"/>
      <c r="T85" s="26"/>
      <c r="U85" s="26"/>
    </row>
    <row r="86" spans="1:24" s="1" customFormat="1" ht="25.5" customHeight="1" x14ac:dyDescent="0.25">
      <c r="A86" s="5"/>
      <c r="B86" s="9"/>
      <c r="C86" s="21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26"/>
      <c r="T86" s="26"/>
      <c r="U86" s="26"/>
    </row>
    <row r="87" spans="1:24" s="1" customFormat="1" ht="30.75" customHeight="1" x14ac:dyDescent="0.25">
      <c r="A87" s="6"/>
      <c r="B87" s="124" t="s">
        <v>99</v>
      </c>
      <c r="C87" s="125" t="s">
        <v>21</v>
      </c>
      <c r="D87" s="126">
        <f>D85+D80+D70+D41</f>
        <v>241301.8</v>
      </c>
      <c r="E87" s="126">
        <f>E85+E80+E70+E41</f>
        <v>167253.9</v>
      </c>
      <c r="F87" s="126">
        <f>E87/D87*100</f>
        <v>69.313158874073878</v>
      </c>
      <c r="G87" s="126" t="e">
        <f>G85+G80+G70+G41</f>
        <v>#VALUE!</v>
      </c>
      <c r="H87" s="126" t="e">
        <f>H85+H80+H70+H41</f>
        <v>#VALUE!</v>
      </c>
      <c r="I87" s="126" t="e">
        <f>H87/G87*100</f>
        <v>#VALUE!</v>
      </c>
      <c r="J87" s="126">
        <f>J85+J80+J70+J41</f>
        <v>26438.92</v>
      </c>
      <c r="K87" s="126">
        <f>K85+K80+K70+K41</f>
        <v>16095.3</v>
      </c>
      <c r="L87" s="126">
        <f>K87/J87*100</f>
        <v>60.877297559809548</v>
      </c>
      <c r="M87" s="126">
        <f>M85+M80+M70+M41</f>
        <v>35652.49</v>
      </c>
      <c r="N87" s="126">
        <f>N85+N80+N70+N41</f>
        <v>23896.1</v>
      </c>
      <c r="O87" s="126">
        <f>O85+O80+O70+O41</f>
        <v>414.79762029988319</v>
      </c>
      <c r="P87" s="126" t="e">
        <f>P85+P80+P70+P41</f>
        <v>#VALUE!</v>
      </c>
      <c r="Q87" s="126" t="e">
        <f>Q85+Q80+Q70+Q41</f>
        <v>#VALUE!</v>
      </c>
      <c r="R87" s="126" t="e">
        <f>Q87/P87*100</f>
        <v>#VALUE!</v>
      </c>
      <c r="S87" s="127"/>
      <c r="T87" s="127"/>
      <c r="U87" s="127"/>
      <c r="V87" s="55" t="e">
        <f>P87+M87+J87</f>
        <v>#VALUE!</v>
      </c>
      <c r="W87" s="55" t="e">
        <f>Q87+N87+K87</f>
        <v>#VALUE!</v>
      </c>
    </row>
    <row r="88" spans="1:24" s="1" customFormat="1" x14ac:dyDescent="0.25">
      <c r="A88" s="153" t="s">
        <v>80</v>
      </c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5"/>
    </row>
    <row r="89" spans="1:24" s="1" customFormat="1" x14ac:dyDescent="0.25">
      <c r="A89" s="156" t="s">
        <v>103</v>
      </c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61"/>
    </row>
    <row r="90" spans="1:24" s="1" customFormat="1" ht="132" x14ac:dyDescent="0.25">
      <c r="A90" s="67" t="s">
        <v>76</v>
      </c>
      <c r="B90" s="7" t="s">
        <v>111</v>
      </c>
      <c r="C90" s="21" t="s">
        <v>21</v>
      </c>
      <c r="D90" s="46">
        <f>G90</f>
        <v>278.7</v>
      </c>
      <c r="E90" s="46">
        <f>H90</f>
        <v>178.7</v>
      </c>
      <c r="F90" s="46">
        <f>E90/D90*100</f>
        <v>64.119124506637959</v>
      </c>
      <c r="G90" s="46">
        <f>J90+M90+P90</f>
        <v>278.7</v>
      </c>
      <c r="H90" s="46">
        <f>K90+N90+Q90</f>
        <v>178.7</v>
      </c>
      <c r="I90" s="46">
        <f>H90/G90*100</f>
        <v>64.119124506637959</v>
      </c>
      <c r="J90" s="46"/>
      <c r="K90" s="46"/>
      <c r="L90" s="46"/>
      <c r="M90" s="46">
        <v>278.7</v>
      </c>
      <c r="N90" s="46">
        <v>178.7</v>
      </c>
      <c r="O90" s="46">
        <f>N90/M90*100</f>
        <v>64.119124506637959</v>
      </c>
      <c r="P90" s="46"/>
      <c r="Q90" s="26"/>
      <c r="R90" s="26"/>
      <c r="S90" s="26"/>
      <c r="T90" s="26"/>
      <c r="U90" s="26"/>
      <c r="V90" s="55">
        <f>P90+M90+J90</f>
        <v>278.7</v>
      </c>
      <c r="W90" s="55">
        <f>Q90+N90+K90</f>
        <v>178.7</v>
      </c>
      <c r="X90" s="55">
        <f>E90-W90</f>
        <v>0</v>
      </c>
    </row>
    <row r="91" spans="1:24" s="1" customFormat="1" ht="69" customHeight="1" x14ac:dyDescent="0.25">
      <c r="A91" s="106" t="s">
        <v>81</v>
      </c>
      <c r="B91" s="100" t="s">
        <v>6</v>
      </c>
      <c r="C91" s="97" t="s">
        <v>21</v>
      </c>
      <c r="D91" s="107">
        <f t="shared" ref="D91:D94" si="26">G91</f>
        <v>0</v>
      </c>
      <c r="E91" s="107">
        <f t="shared" ref="E91:E94" si="27">H91</f>
        <v>0</v>
      </c>
      <c r="F91" s="98" t="e">
        <f>E91/D91*100</f>
        <v>#DIV/0!</v>
      </c>
      <c r="G91" s="107">
        <f t="shared" ref="G91:G94" si="28">J91+M91+P91</f>
        <v>0</v>
      </c>
      <c r="H91" s="107">
        <f t="shared" ref="H91:H94" si="29">K91+N91+Q91</f>
        <v>0</v>
      </c>
      <c r="I91" s="107" t="e">
        <f t="shared" ref="I91:I93" si="30">H91/G91*100</f>
        <v>#DIV/0!</v>
      </c>
      <c r="J91" s="98"/>
      <c r="K91" s="98"/>
      <c r="L91" s="98"/>
      <c r="M91" s="98"/>
      <c r="N91" s="98">
        <v>0</v>
      </c>
      <c r="O91" s="98" t="e">
        <f>N91/M91*100</f>
        <v>#DIV/0!</v>
      </c>
      <c r="P91" s="98"/>
      <c r="Q91" s="93"/>
      <c r="R91" s="93"/>
      <c r="S91" s="93"/>
      <c r="T91" s="93"/>
      <c r="U91" s="93"/>
      <c r="V91" s="55">
        <f t="shared" ref="V91:V133" si="31">P91+M91+J91</f>
        <v>0</v>
      </c>
      <c r="W91" s="55">
        <f t="shared" ref="W91:W134" si="32">Q91+N91+K91</f>
        <v>0</v>
      </c>
      <c r="X91" s="55">
        <f t="shared" ref="X91:X134" si="33">E91-W91</f>
        <v>0</v>
      </c>
    </row>
    <row r="92" spans="1:24" s="1" customFormat="1" ht="53.45" customHeight="1" x14ac:dyDescent="0.25">
      <c r="A92" s="106" t="s">
        <v>82</v>
      </c>
      <c r="B92" s="100" t="s">
        <v>92</v>
      </c>
      <c r="C92" s="108" t="s">
        <v>21</v>
      </c>
      <c r="D92" s="107">
        <f t="shared" ref="D92" si="34">G92</f>
        <v>0</v>
      </c>
      <c r="E92" s="107">
        <f t="shared" ref="E92" si="35">H92</f>
        <v>0</v>
      </c>
      <c r="F92" s="98"/>
      <c r="G92" s="107">
        <f t="shared" ref="G92" si="36">J92+M92+P92</f>
        <v>0</v>
      </c>
      <c r="H92" s="107">
        <f t="shared" ref="H92" si="37">K92+N92+Q92</f>
        <v>0</v>
      </c>
      <c r="I92" s="107" t="e">
        <f t="shared" ref="I92" si="38">H92/G92*100</f>
        <v>#DIV/0!</v>
      </c>
      <c r="J92" s="98"/>
      <c r="K92" s="98"/>
      <c r="L92" s="98"/>
      <c r="M92" s="98"/>
      <c r="N92" s="98"/>
      <c r="O92" s="98">
        <v>0</v>
      </c>
      <c r="P92" s="98"/>
      <c r="Q92" s="93"/>
      <c r="R92" s="93"/>
      <c r="S92" s="93"/>
      <c r="T92" s="93"/>
      <c r="U92" s="93"/>
      <c r="V92" s="55">
        <f t="shared" si="31"/>
        <v>0</v>
      </c>
      <c r="W92" s="55">
        <f t="shared" si="32"/>
        <v>0</v>
      </c>
      <c r="X92" s="55">
        <f t="shared" si="33"/>
        <v>0</v>
      </c>
    </row>
    <row r="93" spans="1:24" s="1" customFormat="1" ht="31.5" customHeight="1" x14ac:dyDescent="0.25">
      <c r="A93" s="67" t="s">
        <v>83</v>
      </c>
      <c r="B93" s="66" t="s">
        <v>112</v>
      </c>
      <c r="C93" s="70" t="s">
        <v>21</v>
      </c>
      <c r="D93" s="46">
        <f t="shared" si="26"/>
        <v>143678.5</v>
      </c>
      <c r="E93" s="46">
        <f t="shared" si="27"/>
        <v>113422.2</v>
      </c>
      <c r="F93" s="61">
        <f>E93/D93*100</f>
        <v>78.941664897670833</v>
      </c>
      <c r="G93" s="46">
        <f t="shared" si="28"/>
        <v>143678.5</v>
      </c>
      <c r="H93" s="46">
        <f t="shared" si="29"/>
        <v>113422.2</v>
      </c>
      <c r="I93" s="46">
        <f t="shared" si="30"/>
        <v>78.941664897670833</v>
      </c>
      <c r="J93" s="61"/>
      <c r="K93" s="61"/>
      <c r="L93" s="61"/>
      <c r="M93" s="61">
        <v>143678.5</v>
      </c>
      <c r="N93" s="61">
        <v>113422.2</v>
      </c>
      <c r="O93" s="61">
        <f>N93/M93*100</f>
        <v>78.941664897670833</v>
      </c>
      <c r="P93" s="61"/>
      <c r="Q93" s="76"/>
      <c r="R93" s="76"/>
      <c r="S93" s="76"/>
      <c r="T93" s="76"/>
      <c r="U93" s="35"/>
      <c r="V93" s="55">
        <f t="shared" si="31"/>
        <v>143678.5</v>
      </c>
      <c r="W93" s="55">
        <f t="shared" si="32"/>
        <v>113422.2</v>
      </c>
      <c r="X93" s="55">
        <f t="shared" si="33"/>
        <v>0</v>
      </c>
    </row>
    <row r="94" spans="1:24" s="1" customFormat="1" ht="51" customHeight="1" x14ac:dyDescent="0.25">
      <c r="A94" s="67" t="s">
        <v>131</v>
      </c>
      <c r="B94" s="66" t="s">
        <v>155</v>
      </c>
      <c r="C94" s="70" t="s">
        <v>21</v>
      </c>
      <c r="D94" s="46">
        <f t="shared" si="26"/>
        <v>107.5</v>
      </c>
      <c r="E94" s="46">
        <f t="shared" si="27"/>
        <v>73.599999999999994</v>
      </c>
      <c r="F94" s="145">
        <f>E94/D94*100</f>
        <v>68.465116279069761</v>
      </c>
      <c r="G94" s="46">
        <f t="shared" si="28"/>
        <v>107.5</v>
      </c>
      <c r="H94" s="46">
        <f t="shared" si="29"/>
        <v>73.599999999999994</v>
      </c>
      <c r="I94" s="46">
        <v>0</v>
      </c>
      <c r="J94" s="61"/>
      <c r="K94" s="61"/>
      <c r="L94" s="61"/>
      <c r="M94" s="61">
        <v>107.5</v>
      </c>
      <c r="N94" s="61">
        <v>73.599999999999994</v>
      </c>
      <c r="O94" s="145">
        <f>N94/M94*100</f>
        <v>68.465116279069761</v>
      </c>
      <c r="P94" s="61"/>
      <c r="Q94" s="76"/>
      <c r="R94" s="76"/>
      <c r="S94" s="76"/>
      <c r="T94" s="76"/>
      <c r="U94" s="35"/>
      <c r="V94" s="55">
        <f t="shared" si="31"/>
        <v>107.5</v>
      </c>
      <c r="W94" s="55">
        <f t="shared" si="32"/>
        <v>73.599999999999994</v>
      </c>
      <c r="X94" s="55">
        <f t="shared" si="33"/>
        <v>0</v>
      </c>
    </row>
    <row r="95" spans="1:24" s="1" customFormat="1" ht="40.5" customHeight="1" x14ac:dyDescent="0.25">
      <c r="A95" s="5"/>
      <c r="B95" s="117" t="s">
        <v>84</v>
      </c>
      <c r="C95" s="118" t="s">
        <v>21</v>
      </c>
      <c r="D95" s="133">
        <f>D94+D93+D91+D90+D92</f>
        <v>144064.70000000001</v>
      </c>
      <c r="E95" s="133">
        <f>E94+E93+E91+E90+E92</f>
        <v>113674.5</v>
      </c>
      <c r="F95" s="133">
        <f>E95/D95*100</f>
        <v>78.905172467648214</v>
      </c>
      <c r="G95" s="133">
        <f>G94+G93+G91+G90+G92</f>
        <v>144064.70000000001</v>
      </c>
      <c r="H95" s="133">
        <f>H94+H93+H91+H90+H92</f>
        <v>113674.5</v>
      </c>
      <c r="I95" s="133">
        <f>H95/G95*100</f>
        <v>78.905172467648214</v>
      </c>
      <c r="J95" s="133"/>
      <c r="K95" s="133"/>
      <c r="L95" s="133"/>
      <c r="M95" s="133">
        <f>M94+M93+M91+M90+M92</f>
        <v>144064.70000000001</v>
      </c>
      <c r="N95" s="133">
        <f>N94+N93+N91+N90+N92</f>
        <v>113674.5</v>
      </c>
      <c r="O95" s="133">
        <f>N95/M95*100</f>
        <v>78.905172467648214</v>
      </c>
      <c r="P95" s="115"/>
      <c r="Q95" s="134"/>
      <c r="R95" s="134"/>
      <c r="S95" s="134"/>
      <c r="T95" s="134"/>
      <c r="U95" s="26"/>
      <c r="V95" s="55">
        <f t="shared" si="31"/>
        <v>144064.70000000001</v>
      </c>
      <c r="W95" s="55">
        <f t="shared" si="32"/>
        <v>113674.5</v>
      </c>
      <c r="X95" s="55">
        <f t="shared" si="33"/>
        <v>0</v>
      </c>
    </row>
    <row r="96" spans="1:24" s="1" customFormat="1" x14ac:dyDescent="0.25">
      <c r="A96" s="153" t="s">
        <v>104</v>
      </c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5"/>
      <c r="V96" s="55">
        <f t="shared" si="31"/>
        <v>0</v>
      </c>
      <c r="W96" s="55">
        <f t="shared" si="32"/>
        <v>0</v>
      </c>
      <c r="X96" s="55">
        <f t="shared" si="33"/>
        <v>0</v>
      </c>
    </row>
    <row r="97" spans="1:24" s="1" customFormat="1" ht="207" customHeight="1" x14ac:dyDescent="0.25">
      <c r="A97" s="68" t="s">
        <v>85</v>
      </c>
      <c r="B97" s="36" t="s">
        <v>113</v>
      </c>
      <c r="C97" s="21" t="s">
        <v>21</v>
      </c>
      <c r="D97" s="49">
        <f t="shared" ref="D97:E103" si="39">G97</f>
        <v>22129.1</v>
      </c>
      <c r="E97" s="49">
        <f t="shared" si="39"/>
        <v>17039.400000000001</v>
      </c>
      <c r="F97" s="49">
        <f>E97/D97*100</f>
        <v>76.999968367443785</v>
      </c>
      <c r="G97" s="49">
        <f>J97+M97+P97</f>
        <v>22129.1</v>
      </c>
      <c r="H97" s="49">
        <f>K97+N97</f>
        <v>17039.400000000001</v>
      </c>
      <c r="I97" s="49">
        <f>H97/G97*100</f>
        <v>76.999968367443785</v>
      </c>
      <c r="J97" s="49"/>
      <c r="K97" s="49"/>
      <c r="L97" s="49"/>
      <c r="M97" s="49">
        <v>22129.1</v>
      </c>
      <c r="N97" s="49">
        <v>17039.400000000001</v>
      </c>
      <c r="O97" s="49">
        <f>N97/M97*100</f>
        <v>76.999968367443785</v>
      </c>
      <c r="P97" s="49"/>
      <c r="Q97" s="49"/>
      <c r="R97" s="49"/>
      <c r="S97" s="49"/>
      <c r="T97" s="49"/>
      <c r="U97" s="15"/>
      <c r="V97" s="55">
        <f t="shared" si="31"/>
        <v>22129.1</v>
      </c>
      <c r="W97" s="55">
        <f t="shared" si="32"/>
        <v>17039.400000000001</v>
      </c>
      <c r="X97" s="55">
        <f t="shared" si="33"/>
        <v>0</v>
      </c>
    </row>
    <row r="98" spans="1:24" s="1" customFormat="1" ht="118.9" customHeight="1" x14ac:dyDescent="0.25">
      <c r="A98" s="109"/>
      <c r="B98" s="105" t="s">
        <v>114</v>
      </c>
      <c r="C98" s="97" t="s">
        <v>118</v>
      </c>
      <c r="D98" s="98">
        <f t="shared" si="39"/>
        <v>378290.4</v>
      </c>
      <c r="E98" s="98">
        <f t="shared" si="39"/>
        <v>309515.5</v>
      </c>
      <c r="F98" s="98">
        <f>E98/D98*100</f>
        <v>81.819549214042965</v>
      </c>
      <c r="G98" s="110">
        <f t="shared" ref="G98:G103" si="40">J98+M98+P98</f>
        <v>378290.4</v>
      </c>
      <c r="H98" s="110">
        <f t="shared" ref="H98:H103" si="41">K98+N98</f>
        <v>309515.5</v>
      </c>
      <c r="I98" s="110">
        <f t="shared" ref="I98:I101" si="42">H98/G98*100</f>
        <v>81.819549214042965</v>
      </c>
      <c r="J98" s="98"/>
      <c r="K98" s="98"/>
      <c r="L98" s="98"/>
      <c r="M98" s="98">
        <v>378290.4</v>
      </c>
      <c r="N98" s="98">
        <v>309515.5</v>
      </c>
      <c r="O98" s="98">
        <f>N98/M98*100</f>
        <v>81.819549214042965</v>
      </c>
      <c r="P98" s="98"/>
      <c r="Q98" s="98"/>
      <c r="R98" s="98"/>
      <c r="S98" s="98"/>
      <c r="T98" s="98"/>
      <c r="U98" s="108"/>
      <c r="V98" s="55">
        <f t="shared" si="31"/>
        <v>378290.4</v>
      </c>
      <c r="W98" s="55">
        <f t="shared" si="32"/>
        <v>309515.5</v>
      </c>
      <c r="X98" s="55">
        <f t="shared" si="33"/>
        <v>0</v>
      </c>
    </row>
    <row r="99" spans="1:24" s="1" customFormat="1" ht="81" customHeight="1" x14ac:dyDescent="0.25">
      <c r="A99" s="67" t="s">
        <v>86</v>
      </c>
      <c r="B99" s="66" t="s">
        <v>93</v>
      </c>
      <c r="C99" s="70" t="s">
        <v>21</v>
      </c>
      <c r="D99" s="61">
        <f t="shared" si="39"/>
        <v>0</v>
      </c>
      <c r="E99" s="61">
        <f t="shared" si="39"/>
        <v>0</v>
      </c>
      <c r="F99" s="61" t="e">
        <f>E99/D99*100</f>
        <v>#DIV/0!</v>
      </c>
      <c r="G99" s="49">
        <f t="shared" si="40"/>
        <v>0</v>
      </c>
      <c r="H99" s="49">
        <f t="shared" si="41"/>
        <v>0</v>
      </c>
      <c r="I99" s="49" t="e">
        <f t="shared" si="42"/>
        <v>#DIV/0!</v>
      </c>
      <c r="J99" s="61"/>
      <c r="K99" s="61"/>
      <c r="L99" s="61"/>
      <c r="M99" s="61"/>
      <c r="N99" s="61"/>
      <c r="O99" s="61" t="e">
        <f>N99/M99*100</f>
        <v>#DIV/0!</v>
      </c>
      <c r="P99" s="61"/>
      <c r="Q99" s="61"/>
      <c r="R99" s="61"/>
      <c r="S99" s="61"/>
      <c r="T99" s="61"/>
      <c r="U99" s="39"/>
      <c r="V99" s="55">
        <f t="shared" si="31"/>
        <v>0</v>
      </c>
      <c r="W99" s="55">
        <f t="shared" si="32"/>
        <v>0</v>
      </c>
      <c r="X99" s="55">
        <f t="shared" si="33"/>
        <v>0</v>
      </c>
    </row>
    <row r="100" spans="1:24" s="1" customFormat="1" ht="132.75" x14ac:dyDescent="0.25">
      <c r="A100" s="30" t="s">
        <v>136</v>
      </c>
      <c r="B100" s="31" t="s">
        <v>153</v>
      </c>
      <c r="C100" s="32" t="s">
        <v>21</v>
      </c>
      <c r="D100" s="52">
        <f t="shared" si="39"/>
        <v>1488.7</v>
      </c>
      <c r="E100" s="52">
        <f t="shared" si="39"/>
        <v>0</v>
      </c>
      <c r="F100" s="61">
        <f>E100/D100*100</f>
        <v>0</v>
      </c>
      <c r="G100" s="49">
        <f t="shared" si="40"/>
        <v>1488.7</v>
      </c>
      <c r="H100" s="49">
        <f t="shared" si="41"/>
        <v>0</v>
      </c>
      <c r="I100" s="49">
        <f t="shared" si="42"/>
        <v>0</v>
      </c>
      <c r="J100" s="52"/>
      <c r="K100" s="52"/>
      <c r="L100" s="52"/>
      <c r="M100" s="52"/>
      <c r="N100" s="52"/>
      <c r="O100" s="52" t="e">
        <f>N100/M100*100</f>
        <v>#DIV/0!</v>
      </c>
      <c r="P100" s="53">
        <v>1488.7</v>
      </c>
      <c r="Q100" s="53">
        <v>1398.1</v>
      </c>
      <c r="R100" s="53">
        <f>Q100/P100*100</f>
        <v>93.914153288103705</v>
      </c>
      <c r="S100" s="53"/>
      <c r="T100" s="53"/>
      <c r="U100" s="33"/>
      <c r="V100" s="55">
        <f t="shared" si="31"/>
        <v>1488.7</v>
      </c>
      <c r="W100" s="55">
        <f t="shared" si="32"/>
        <v>1398.1</v>
      </c>
      <c r="X100" s="55">
        <f t="shared" si="33"/>
        <v>-1398.1</v>
      </c>
    </row>
    <row r="101" spans="1:24" s="1" customFormat="1" ht="108.75" x14ac:dyDescent="0.25">
      <c r="A101" s="12" t="s">
        <v>96</v>
      </c>
      <c r="B101" s="13" t="s">
        <v>122</v>
      </c>
      <c r="C101" s="21" t="s">
        <v>21</v>
      </c>
      <c r="D101" s="49">
        <f t="shared" si="39"/>
        <v>42653.5</v>
      </c>
      <c r="E101" s="49">
        <f t="shared" si="39"/>
        <v>31911.9</v>
      </c>
      <c r="F101" s="49">
        <f>E101/D101*100</f>
        <v>74.816603561255235</v>
      </c>
      <c r="G101" s="49">
        <f t="shared" si="40"/>
        <v>42653.5</v>
      </c>
      <c r="H101" s="49">
        <f>K101</f>
        <v>31911.9</v>
      </c>
      <c r="I101" s="49">
        <f t="shared" si="42"/>
        <v>74.816603561255235</v>
      </c>
      <c r="J101" s="49">
        <v>42653.5</v>
      </c>
      <c r="K101" s="49">
        <v>31911.9</v>
      </c>
      <c r="L101" s="49">
        <f>K101/J101*100</f>
        <v>74.816603561255235</v>
      </c>
      <c r="M101" s="49"/>
      <c r="N101" s="49"/>
      <c r="O101" s="49"/>
      <c r="P101" s="49"/>
      <c r="Q101" s="49"/>
      <c r="R101" s="49"/>
      <c r="S101" s="49"/>
      <c r="T101" s="49"/>
      <c r="U101" s="15"/>
      <c r="V101" s="55">
        <f t="shared" si="31"/>
        <v>42653.5</v>
      </c>
      <c r="W101" s="55">
        <f t="shared" si="32"/>
        <v>31911.9</v>
      </c>
      <c r="X101" s="55">
        <f t="shared" si="33"/>
        <v>0</v>
      </c>
    </row>
    <row r="102" spans="1:24" s="1" customFormat="1" ht="166.5" customHeight="1" x14ac:dyDescent="0.25">
      <c r="A102" s="12" t="s">
        <v>121</v>
      </c>
      <c r="B102" s="13" t="s">
        <v>154</v>
      </c>
      <c r="C102" s="21" t="s">
        <v>21</v>
      </c>
      <c r="D102" s="49">
        <f t="shared" si="39"/>
        <v>107.5</v>
      </c>
      <c r="E102" s="49">
        <f t="shared" si="39"/>
        <v>73.599999999999994</v>
      </c>
      <c r="F102" s="49"/>
      <c r="G102" s="49">
        <f t="shared" si="40"/>
        <v>107.5</v>
      </c>
      <c r="H102" s="49">
        <f t="shared" si="41"/>
        <v>73.599999999999994</v>
      </c>
      <c r="I102" s="49">
        <v>0</v>
      </c>
      <c r="J102" s="49"/>
      <c r="K102" s="49"/>
      <c r="L102" s="49"/>
      <c r="M102" s="49">
        <v>107.5</v>
      </c>
      <c r="N102" s="49">
        <v>73.599999999999994</v>
      </c>
      <c r="O102" s="49">
        <f>N102/M102*100</f>
        <v>68.465116279069761</v>
      </c>
      <c r="P102" s="49"/>
      <c r="Q102" s="49"/>
      <c r="R102" s="49"/>
      <c r="S102" s="49"/>
      <c r="T102" s="49"/>
      <c r="U102" s="15"/>
      <c r="V102" s="55">
        <f t="shared" si="31"/>
        <v>107.5</v>
      </c>
      <c r="W102" s="55">
        <f t="shared" si="32"/>
        <v>73.599999999999994</v>
      </c>
      <c r="X102" s="55">
        <f t="shared" si="33"/>
        <v>0</v>
      </c>
    </row>
    <row r="103" spans="1:24" s="1" customFormat="1" ht="182.25" customHeight="1" x14ac:dyDescent="0.25">
      <c r="A103" s="12" t="s">
        <v>144</v>
      </c>
      <c r="B103" s="34" t="s">
        <v>145</v>
      </c>
      <c r="C103" s="21" t="s">
        <v>21</v>
      </c>
      <c r="D103" s="49">
        <f t="shared" si="39"/>
        <v>0</v>
      </c>
      <c r="E103" s="49">
        <f t="shared" si="39"/>
        <v>0</v>
      </c>
      <c r="F103" s="49">
        <v>0</v>
      </c>
      <c r="G103" s="49">
        <f t="shared" si="40"/>
        <v>0</v>
      </c>
      <c r="H103" s="49">
        <f t="shared" si="41"/>
        <v>0</v>
      </c>
      <c r="I103" s="49">
        <v>0</v>
      </c>
      <c r="J103" s="49"/>
      <c r="K103" s="49"/>
      <c r="L103" s="49"/>
      <c r="M103" s="49"/>
      <c r="N103" s="49"/>
      <c r="O103" s="49">
        <v>0</v>
      </c>
      <c r="P103" s="49"/>
      <c r="Q103" s="49"/>
      <c r="R103" s="49"/>
      <c r="S103" s="49"/>
      <c r="T103" s="49"/>
      <c r="U103" s="15"/>
      <c r="V103" s="55">
        <f t="shared" si="31"/>
        <v>0</v>
      </c>
      <c r="W103" s="55">
        <f t="shared" si="32"/>
        <v>0</v>
      </c>
      <c r="X103" s="55">
        <f t="shared" si="33"/>
        <v>0</v>
      </c>
    </row>
    <row r="104" spans="1:24" s="1" customFormat="1" ht="24.75" x14ac:dyDescent="0.25">
      <c r="A104" s="173" t="s">
        <v>87</v>
      </c>
      <c r="B104" s="174"/>
      <c r="C104" s="135" t="s">
        <v>21</v>
      </c>
      <c r="D104" s="136">
        <f>D97+D98+D99+D100+D101+D102+D103</f>
        <v>444669.2</v>
      </c>
      <c r="E104" s="136">
        <f>E97+E98+E99+E100+E101+E102+E103</f>
        <v>358540.4</v>
      </c>
      <c r="F104" s="136">
        <f>E104/D104*100</f>
        <v>80.630814996856088</v>
      </c>
      <c r="G104" s="136">
        <f>G102+G100+G99+G98+G97+G101+G103</f>
        <v>444669.2</v>
      </c>
      <c r="H104" s="136">
        <f>H102+H100+H99+H98+H97+H101+H103</f>
        <v>358540.4</v>
      </c>
      <c r="I104" s="136">
        <f>H104/G104*100</f>
        <v>80.630814996856088</v>
      </c>
      <c r="J104" s="136">
        <f>J97+J98+J99+J100+J101+J102+J103</f>
        <v>42653.5</v>
      </c>
      <c r="K104" s="136">
        <f>K97+K98+K99+K100+K101+K102+K103</f>
        <v>31911.9</v>
      </c>
      <c r="L104" s="136"/>
      <c r="M104" s="136">
        <f>M97+M98+M99+M100+M101+M102+M103</f>
        <v>400527</v>
      </c>
      <c r="N104" s="136">
        <f>N97+N98+N99+N100+N101+N102+N103</f>
        <v>326628.5</v>
      </c>
      <c r="O104" s="136">
        <f>N104/M104*100</f>
        <v>81.549683292262444</v>
      </c>
      <c r="P104" s="136"/>
      <c r="Q104" s="136"/>
      <c r="R104" s="136"/>
      <c r="S104" s="136"/>
      <c r="T104" s="136"/>
      <c r="U104" s="15"/>
      <c r="V104" s="55">
        <f t="shared" si="31"/>
        <v>443180.5</v>
      </c>
      <c r="W104" s="55">
        <f t="shared" si="32"/>
        <v>358540.4</v>
      </c>
      <c r="X104" s="55">
        <f t="shared" si="33"/>
        <v>0</v>
      </c>
    </row>
    <row r="105" spans="1:24" s="1" customFormat="1" x14ac:dyDescent="0.25">
      <c r="A105" s="153" t="s">
        <v>105</v>
      </c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5"/>
      <c r="V105" s="55">
        <f t="shared" si="31"/>
        <v>0</v>
      </c>
      <c r="W105" s="55">
        <f t="shared" si="32"/>
        <v>0</v>
      </c>
      <c r="X105" s="55">
        <f t="shared" si="33"/>
        <v>0</v>
      </c>
    </row>
    <row r="106" spans="1:24" s="1" customFormat="1" x14ac:dyDescent="0.25">
      <c r="A106" s="165" t="s">
        <v>88</v>
      </c>
      <c r="B106" s="205" t="s">
        <v>115</v>
      </c>
      <c r="C106" s="170" t="s">
        <v>21</v>
      </c>
      <c r="D106" s="162">
        <f>G106</f>
        <v>0</v>
      </c>
      <c r="E106" s="162">
        <f>H106</f>
        <v>0</v>
      </c>
      <c r="F106" s="162"/>
      <c r="G106" s="162">
        <f>J106+M106+P106</f>
        <v>0</v>
      </c>
      <c r="H106" s="162">
        <f>K106+N106</f>
        <v>0</v>
      </c>
      <c r="I106" s="162">
        <v>0</v>
      </c>
      <c r="J106" s="162"/>
      <c r="K106" s="162"/>
      <c r="L106" s="162"/>
      <c r="M106" s="162"/>
      <c r="N106" s="162"/>
      <c r="O106" s="162">
        <v>0</v>
      </c>
      <c r="P106" s="162"/>
      <c r="Q106" s="162"/>
      <c r="R106" s="162"/>
      <c r="S106" s="180"/>
      <c r="T106" s="146"/>
      <c r="U106" s="146"/>
      <c r="V106" s="55">
        <f t="shared" si="31"/>
        <v>0</v>
      </c>
      <c r="W106" s="55">
        <f t="shared" si="32"/>
        <v>0</v>
      </c>
      <c r="X106" s="55">
        <f t="shared" si="33"/>
        <v>0</v>
      </c>
    </row>
    <row r="107" spans="1:24" s="1" customFormat="1" x14ac:dyDescent="0.25">
      <c r="A107" s="166"/>
      <c r="B107" s="206"/>
      <c r="C107" s="171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81"/>
      <c r="T107" s="147"/>
      <c r="U107" s="147"/>
      <c r="V107" s="55">
        <f t="shared" si="31"/>
        <v>0</v>
      </c>
      <c r="W107" s="55">
        <f t="shared" si="32"/>
        <v>0</v>
      </c>
      <c r="X107" s="55">
        <f t="shared" si="33"/>
        <v>0</v>
      </c>
    </row>
    <row r="108" spans="1:24" s="1" customFormat="1" x14ac:dyDescent="0.25">
      <c r="A108" s="166"/>
      <c r="B108" s="206"/>
      <c r="C108" s="171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81"/>
      <c r="T108" s="147"/>
      <c r="U108" s="147"/>
      <c r="V108" s="55">
        <f t="shared" si="31"/>
        <v>0</v>
      </c>
      <c r="W108" s="55">
        <f t="shared" si="32"/>
        <v>0</v>
      </c>
      <c r="X108" s="55">
        <f t="shared" si="33"/>
        <v>0</v>
      </c>
    </row>
    <row r="109" spans="1:24" s="1" customFormat="1" x14ac:dyDescent="0.25">
      <c r="A109" s="166"/>
      <c r="B109" s="206"/>
      <c r="C109" s="171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81"/>
      <c r="T109" s="147"/>
      <c r="U109" s="147"/>
      <c r="V109" s="55">
        <f t="shared" si="31"/>
        <v>0</v>
      </c>
      <c r="W109" s="55">
        <f t="shared" si="32"/>
        <v>0</v>
      </c>
      <c r="X109" s="55">
        <f t="shared" si="33"/>
        <v>0</v>
      </c>
    </row>
    <row r="110" spans="1:24" s="1" customFormat="1" x14ac:dyDescent="0.25">
      <c r="A110" s="166"/>
      <c r="B110" s="206"/>
      <c r="C110" s="171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81"/>
      <c r="T110" s="147"/>
      <c r="U110" s="147"/>
      <c r="V110" s="55">
        <f t="shared" si="31"/>
        <v>0</v>
      </c>
      <c r="W110" s="55">
        <f t="shared" si="32"/>
        <v>0</v>
      </c>
      <c r="X110" s="55">
        <f t="shared" si="33"/>
        <v>0</v>
      </c>
    </row>
    <row r="111" spans="1:24" s="1" customFormat="1" x14ac:dyDescent="0.25">
      <c r="A111" s="166"/>
      <c r="B111" s="206"/>
      <c r="C111" s="171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81"/>
      <c r="T111" s="147"/>
      <c r="U111" s="147"/>
      <c r="V111" s="55">
        <f t="shared" si="31"/>
        <v>0</v>
      </c>
      <c r="W111" s="55">
        <f t="shared" si="32"/>
        <v>0</v>
      </c>
      <c r="X111" s="55">
        <f t="shared" si="33"/>
        <v>0</v>
      </c>
    </row>
    <row r="112" spans="1:24" s="1" customFormat="1" x14ac:dyDescent="0.25">
      <c r="A112" s="166"/>
      <c r="B112" s="206"/>
      <c r="C112" s="171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81"/>
      <c r="T112" s="147"/>
      <c r="U112" s="147"/>
      <c r="V112" s="55">
        <f t="shared" si="31"/>
        <v>0</v>
      </c>
      <c r="W112" s="55">
        <f t="shared" si="32"/>
        <v>0</v>
      </c>
      <c r="X112" s="55">
        <f t="shared" si="33"/>
        <v>0</v>
      </c>
    </row>
    <row r="113" spans="1:24" s="1" customFormat="1" ht="97.5" customHeight="1" x14ac:dyDescent="0.25">
      <c r="A113" s="204"/>
      <c r="B113" s="207"/>
      <c r="C113" s="172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82"/>
      <c r="T113" s="148"/>
      <c r="U113" s="148"/>
      <c r="V113" s="55">
        <f t="shared" si="31"/>
        <v>0</v>
      </c>
      <c r="W113" s="55">
        <f t="shared" si="32"/>
        <v>0</v>
      </c>
      <c r="X113" s="55">
        <f t="shared" si="33"/>
        <v>0</v>
      </c>
    </row>
    <row r="114" spans="1:24" s="1" customFormat="1" ht="82.9" customHeight="1" x14ac:dyDescent="0.25">
      <c r="A114" s="68" t="s">
        <v>90</v>
      </c>
      <c r="B114" s="37" t="s">
        <v>106</v>
      </c>
      <c r="C114" s="70" t="s">
        <v>21</v>
      </c>
      <c r="D114" s="61">
        <f>D116+D118+D120+D121</f>
        <v>0</v>
      </c>
      <c r="E114" s="61">
        <f t="shared" ref="E114:N114" si="43">E116+E118+E120+E121</f>
        <v>0</v>
      </c>
      <c r="F114" s="61">
        <v>0</v>
      </c>
      <c r="G114" s="61">
        <f>G116+G118+G120+G121</f>
        <v>0</v>
      </c>
      <c r="H114" s="61">
        <f t="shared" si="43"/>
        <v>0</v>
      </c>
      <c r="I114" s="61">
        <v>0</v>
      </c>
      <c r="J114" s="61">
        <f t="shared" si="43"/>
        <v>0</v>
      </c>
      <c r="K114" s="61">
        <f t="shared" si="43"/>
        <v>0</v>
      </c>
      <c r="L114" s="61">
        <f t="shared" si="43"/>
        <v>0</v>
      </c>
      <c r="M114" s="61">
        <f>M116+M118+M120+M121</f>
        <v>0</v>
      </c>
      <c r="N114" s="61">
        <f t="shared" si="43"/>
        <v>0</v>
      </c>
      <c r="O114" s="61">
        <v>0</v>
      </c>
      <c r="P114" s="61"/>
      <c r="Q114" s="61"/>
      <c r="R114" s="61"/>
      <c r="S114" s="76"/>
      <c r="T114" s="72"/>
      <c r="U114" s="38"/>
      <c r="V114" s="55">
        <f t="shared" si="31"/>
        <v>0</v>
      </c>
      <c r="W114" s="55">
        <f t="shared" si="32"/>
        <v>0</v>
      </c>
      <c r="X114" s="55">
        <f t="shared" si="33"/>
        <v>0</v>
      </c>
    </row>
    <row r="115" spans="1:24" s="1" customFormat="1" x14ac:dyDescent="0.25">
      <c r="A115" s="203" t="s">
        <v>32</v>
      </c>
      <c r="B115" s="212"/>
      <c r="C115" s="15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26"/>
      <c r="T115" s="15"/>
      <c r="U115" s="15"/>
      <c r="V115" s="55">
        <f t="shared" si="31"/>
        <v>0</v>
      </c>
      <c r="W115" s="55">
        <f t="shared" si="32"/>
        <v>0</v>
      </c>
      <c r="X115" s="55">
        <f t="shared" si="33"/>
        <v>0</v>
      </c>
    </row>
    <row r="116" spans="1:24" s="1" customFormat="1" x14ac:dyDescent="0.25">
      <c r="A116" s="165" t="s">
        <v>137</v>
      </c>
      <c r="B116" s="210" t="s">
        <v>33</v>
      </c>
      <c r="C116" s="170" t="s">
        <v>21</v>
      </c>
      <c r="D116" s="162">
        <f>G116</f>
        <v>0</v>
      </c>
      <c r="E116" s="162">
        <f>H116</f>
        <v>0</v>
      </c>
      <c r="F116" s="162">
        <v>0</v>
      </c>
      <c r="G116" s="162">
        <f>J116+M116:M119+P116</f>
        <v>0</v>
      </c>
      <c r="H116" s="162">
        <f>K116+N116+Q116</f>
        <v>0</v>
      </c>
      <c r="I116" s="162">
        <v>0</v>
      </c>
      <c r="J116" s="162"/>
      <c r="K116" s="162"/>
      <c r="L116" s="162"/>
      <c r="M116" s="162"/>
      <c r="N116" s="162"/>
      <c r="O116" s="162">
        <v>0</v>
      </c>
      <c r="P116" s="162"/>
      <c r="Q116" s="162"/>
      <c r="R116" s="162"/>
      <c r="S116" s="180"/>
      <c r="T116" s="146"/>
      <c r="U116" s="186"/>
      <c r="V116" s="55">
        <f t="shared" si="31"/>
        <v>0</v>
      </c>
      <c r="W116" s="55">
        <f t="shared" si="32"/>
        <v>0</v>
      </c>
      <c r="X116" s="55">
        <f t="shared" si="33"/>
        <v>0</v>
      </c>
    </row>
    <row r="117" spans="1:24" s="1" customFormat="1" ht="24.75" customHeight="1" x14ac:dyDescent="0.25">
      <c r="A117" s="166"/>
      <c r="B117" s="211"/>
      <c r="C117" s="172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82"/>
      <c r="T117" s="148"/>
      <c r="U117" s="186"/>
      <c r="V117" s="55">
        <f t="shared" si="31"/>
        <v>0</v>
      </c>
      <c r="W117" s="55">
        <f t="shared" si="32"/>
        <v>0</v>
      </c>
      <c r="X117" s="55">
        <f t="shared" si="33"/>
        <v>0</v>
      </c>
    </row>
    <row r="118" spans="1:24" s="1" customFormat="1" x14ac:dyDescent="0.25">
      <c r="A118" s="208" t="s">
        <v>138</v>
      </c>
      <c r="B118" s="210" t="s">
        <v>34</v>
      </c>
      <c r="C118" s="170" t="s">
        <v>21</v>
      </c>
      <c r="D118" s="162">
        <f>G118</f>
        <v>0</v>
      </c>
      <c r="E118" s="162">
        <f>H118</f>
        <v>0</v>
      </c>
      <c r="F118" s="162">
        <v>0</v>
      </c>
      <c r="G118" s="162">
        <f>J118+M118:M120+P118</f>
        <v>0</v>
      </c>
      <c r="H118" s="162">
        <f t="shared" ref="H118" si="44">K118+N118+Q118</f>
        <v>0</v>
      </c>
      <c r="I118" s="162">
        <v>0</v>
      </c>
      <c r="J118" s="162"/>
      <c r="K118" s="162"/>
      <c r="L118" s="162"/>
      <c r="M118" s="162"/>
      <c r="N118" s="162"/>
      <c r="O118" s="162">
        <v>0</v>
      </c>
      <c r="P118" s="162"/>
      <c r="Q118" s="162"/>
      <c r="R118" s="162"/>
      <c r="S118" s="180"/>
      <c r="T118" s="146"/>
      <c r="U118" s="186"/>
      <c r="V118" s="55">
        <f t="shared" si="31"/>
        <v>0</v>
      </c>
      <c r="W118" s="55">
        <f t="shared" si="32"/>
        <v>0</v>
      </c>
      <c r="X118" s="55">
        <f t="shared" si="33"/>
        <v>0</v>
      </c>
    </row>
    <row r="119" spans="1:24" s="1" customFormat="1" ht="32.25" customHeight="1" x14ac:dyDescent="0.25">
      <c r="A119" s="209"/>
      <c r="B119" s="211"/>
      <c r="C119" s="172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82"/>
      <c r="T119" s="148"/>
      <c r="U119" s="186"/>
      <c r="V119" s="55">
        <f t="shared" si="31"/>
        <v>0</v>
      </c>
      <c r="W119" s="55">
        <f t="shared" si="32"/>
        <v>0</v>
      </c>
      <c r="X119" s="55">
        <f t="shared" si="33"/>
        <v>0</v>
      </c>
    </row>
    <row r="120" spans="1:24" s="1" customFormat="1" ht="14.45" customHeight="1" x14ac:dyDescent="0.25">
      <c r="A120" s="68" t="s">
        <v>139</v>
      </c>
      <c r="B120" s="51" t="s">
        <v>35</v>
      </c>
      <c r="C120" s="41" t="s">
        <v>21</v>
      </c>
      <c r="D120" s="46">
        <f>G120</f>
        <v>0</v>
      </c>
      <c r="E120" s="46">
        <f>H120</f>
        <v>0</v>
      </c>
      <c r="F120" s="46">
        <v>0</v>
      </c>
      <c r="G120" s="46">
        <f>J120+M120:M123+P120</f>
        <v>0</v>
      </c>
      <c r="H120" s="46">
        <f t="shared" ref="H120" si="45">K120+N120+Q120</f>
        <v>0</v>
      </c>
      <c r="I120" s="46">
        <v>0</v>
      </c>
      <c r="J120" s="46"/>
      <c r="K120" s="46"/>
      <c r="L120" s="46"/>
      <c r="M120" s="46"/>
      <c r="N120" s="46"/>
      <c r="O120" s="46">
        <v>0</v>
      </c>
      <c r="P120" s="46"/>
      <c r="Q120" s="46"/>
      <c r="R120" s="46"/>
      <c r="S120" s="40"/>
      <c r="T120" s="74"/>
      <c r="U120" s="43"/>
      <c r="V120" s="55">
        <f t="shared" si="31"/>
        <v>0</v>
      </c>
      <c r="W120" s="55">
        <f t="shared" si="32"/>
        <v>0</v>
      </c>
      <c r="X120" s="55">
        <f t="shared" si="33"/>
        <v>0</v>
      </c>
    </row>
    <row r="121" spans="1:24" s="1" customFormat="1" ht="36" customHeight="1" x14ac:dyDescent="0.25">
      <c r="A121" s="4" t="s">
        <v>150</v>
      </c>
      <c r="B121" s="50" t="s">
        <v>151</v>
      </c>
      <c r="C121" s="171" t="s">
        <v>21</v>
      </c>
      <c r="D121" s="62">
        <f>G121</f>
        <v>0</v>
      </c>
      <c r="E121" s="62">
        <f>H121</f>
        <v>0</v>
      </c>
      <c r="F121" s="46">
        <v>0</v>
      </c>
      <c r="G121" s="62">
        <f>M121</f>
        <v>0</v>
      </c>
      <c r="H121" s="62">
        <f>N121</f>
        <v>0</v>
      </c>
      <c r="I121" s="62">
        <v>0</v>
      </c>
      <c r="J121" s="62"/>
      <c r="K121" s="62"/>
      <c r="L121" s="62"/>
      <c r="M121" s="62"/>
      <c r="N121" s="62"/>
      <c r="O121" s="46">
        <v>0</v>
      </c>
      <c r="P121" s="62"/>
      <c r="Q121" s="62"/>
      <c r="R121" s="62"/>
      <c r="S121" s="77"/>
      <c r="T121" s="73"/>
      <c r="U121" s="44"/>
      <c r="V121" s="55">
        <f t="shared" si="31"/>
        <v>0</v>
      </c>
      <c r="W121" s="55">
        <f t="shared" si="32"/>
        <v>0</v>
      </c>
      <c r="X121" s="55">
        <f t="shared" si="33"/>
        <v>0</v>
      </c>
    </row>
    <row r="122" spans="1:24" s="1" customFormat="1" x14ac:dyDescent="0.25">
      <c r="A122" s="156" t="s">
        <v>89</v>
      </c>
      <c r="B122" s="157"/>
      <c r="C122" s="172"/>
      <c r="D122" s="49">
        <f>D114+D106</f>
        <v>0</v>
      </c>
      <c r="E122" s="49">
        <f>E114+E106</f>
        <v>0</v>
      </c>
      <c r="F122" s="49">
        <v>0</v>
      </c>
      <c r="G122" s="49">
        <f>G114+G106</f>
        <v>0</v>
      </c>
      <c r="H122" s="49">
        <f>H114+H106</f>
        <v>0</v>
      </c>
      <c r="I122" s="49">
        <v>0</v>
      </c>
      <c r="J122" s="49"/>
      <c r="K122" s="49"/>
      <c r="L122" s="49"/>
      <c r="M122" s="49"/>
      <c r="N122" s="49"/>
      <c r="O122" s="46">
        <v>0</v>
      </c>
      <c r="P122" s="49"/>
      <c r="Q122" s="49"/>
      <c r="R122" s="49"/>
      <c r="S122" s="26"/>
      <c r="T122" s="15"/>
      <c r="U122" s="15"/>
      <c r="V122" s="55">
        <f t="shared" si="31"/>
        <v>0</v>
      </c>
      <c r="W122" s="55">
        <f t="shared" si="32"/>
        <v>0</v>
      </c>
      <c r="X122" s="55">
        <f t="shared" si="33"/>
        <v>0</v>
      </c>
    </row>
    <row r="123" spans="1:24" s="1" customFormat="1" x14ac:dyDescent="0.25">
      <c r="A123" s="153" t="s">
        <v>132</v>
      </c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5"/>
      <c r="V123" s="55">
        <f t="shared" si="31"/>
        <v>0</v>
      </c>
      <c r="W123" s="55">
        <f t="shared" si="32"/>
        <v>0</v>
      </c>
      <c r="X123" s="55">
        <f t="shared" si="33"/>
        <v>0</v>
      </c>
    </row>
    <row r="124" spans="1:24" s="1" customFormat="1" ht="15.75" customHeight="1" x14ac:dyDescent="0.25">
      <c r="A124" s="165" t="s">
        <v>133</v>
      </c>
      <c r="B124" s="167" t="s">
        <v>97</v>
      </c>
      <c r="C124" s="170" t="s">
        <v>21</v>
      </c>
      <c r="D124" s="146"/>
      <c r="E124" s="146"/>
      <c r="F124" s="158"/>
      <c r="G124" s="146"/>
      <c r="H124" s="146"/>
      <c r="I124" s="158"/>
      <c r="J124" s="146"/>
      <c r="K124" s="146"/>
      <c r="L124" s="146"/>
      <c r="M124" s="146"/>
      <c r="N124" s="146"/>
      <c r="O124" s="158"/>
      <c r="P124" s="146"/>
      <c r="Q124" s="146"/>
      <c r="R124" s="146"/>
      <c r="S124" s="146"/>
      <c r="T124" s="146"/>
      <c r="U124" s="146"/>
      <c r="V124" s="55">
        <f t="shared" si="31"/>
        <v>0</v>
      </c>
      <c r="W124" s="55">
        <f t="shared" si="32"/>
        <v>0</v>
      </c>
      <c r="X124" s="55">
        <f t="shared" si="33"/>
        <v>0</v>
      </c>
    </row>
    <row r="125" spans="1:24" s="1" customFormat="1" x14ac:dyDescent="0.25">
      <c r="A125" s="166"/>
      <c r="B125" s="168"/>
      <c r="C125" s="171"/>
      <c r="D125" s="147"/>
      <c r="E125" s="147"/>
      <c r="F125" s="159"/>
      <c r="G125" s="147"/>
      <c r="H125" s="147"/>
      <c r="I125" s="159"/>
      <c r="J125" s="147"/>
      <c r="K125" s="147"/>
      <c r="L125" s="147"/>
      <c r="M125" s="147"/>
      <c r="N125" s="147"/>
      <c r="O125" s="159"/>
      <c r="P125" s="147"/>
      <c r="Q125" s="147"/>
      <c r="R125" s="147"/>
      <c r="S125" s="147"/>
      <c r="T125" s="147"/>
      <c r="U125" s="147"/>
      <c r="V125" s="55">
        <f t="shared" si="31"/>
        <v>0</v>
      </c>
      <c r="W125" s="55">
        <f t="shared" si="32"/>
        <v>0</v>
      </c>
      <c r="X125" s="55">
        <f t="shared" si="33"/>
        <v>0</v>
      </c>
    </row>
    <row r="126" spans="1:24" s="1" customFormat="1" x14ac:dyDescent="0.25">
      <c r="A126" s="166"/>
      <c r="B126" s="168"/>
      <c r="C126" s="171"/>
      <c r="D126" s="147"/>
      <c r="E126" s="147"/>
      <c r="F126" s="159"/>
      <c r="G126" s="147"/>
      <c r="H126" s="147"/>
      <c r="I126" s="159"/>
      <c r="J126" s="147"/>
      <c r="K126" s="147"/>
      <c r="L126" s="147"/>
      <c r="M126" s="147"/>
      <c r="N126" s="147"/>
      <c r="O126" s="159"/>
      <c r="P126" s="147"/>
      <c r="Q126" s="147"/>
      <c r="R126" s="147"/>
      <c r="S126" s="147"/>
      <c r="T126" s="147"/>
      <c r="U126" s="147"/>
      <c r="V126" s="55">
        <f t="shared" si="31"/>
        <v>0</v>
      </c>
      <c r="W126" s="55">
        <f t="shared" si="32"/>
        <v>0</v>
      </c>
      <c r="X126" s="55">
        <f t="shared" si="33"/>
        <v>0</v>
      </c>
    </row>
    <row r="127" spans="1:24" s="1" customFormat="1" x14ac:dyDescent="0.25">
      <c r="A127" s="166"/>
      <c r="B127" s="168"/>
      <c r="C127" s="171"/>
      <c r="D127" s="147"/>
      <c r="E127" s="147"/>
      <c r="F127" s="159"/>
      <c r="G127" s="147"/>
      <c r="H127" s="147"/>
      <c r="I127" s="159"/>
      <c r="J127" s="147"/>
      <c r="K127" s="147"/>
      <c r="L127" s="147"/>
      <c r="M127" s="147"/>
      <c r="N127" s="147"/>
      <c r="O127" s="159"/>
      <c r="P127" s="147"/>
      <c r="Q127" s="147"/>
      <c r="R127" s="147"/>
      <c r="S127" s="147"/>
      <c r="T127" s="147"/>
      <c r="U127" s="147"/>
      <c r="V127" s="55">
        <f t="shared" si="31"/>
        <v>0</v>
      </c>
      <c r="W127" s="55">
        <f t="shared" si="32"/>
        <v>0</v>
      </c>
      <c r="X127" s="55">
        <f t="shared" si="33"/>
        <v>0</v>
      </c>
    </row>
    <row r="128" spans="1:24" s="1" customFormat="1" x14ac:dyDescent="0.25">
      <c r="A128" s="166"/>
      <c r="B128" s="168"/>
      <c r="C128" s="171"/>
      <c r="D128" s="147"/>
      <c r="E128" s="147"/>
      <c r="F128" s="159"/>
      <c r="G128" s="147"/>
      <c r="H128" s="147"/>
      <c r="I128" s="159"/>
      <c r="J128" s="147"/>
      <c r="K128" s="147"/>
      <c r="L128" s="147"/>
      <c r="M128" s="147"/>
      <c r="N128" s="147"/>
      <c r="O128" s="159"/>
      <c r="P128" s="147"/>
      <c r="Q128" s="147"/>
      <c r="R128" s="147"/>
      <c r="S128" s="147"/>
      <c r="T128" s="147"/>
      <c r="U128" s="147"/>
      <c r="V128" s="55">
        <f t="shared" si="31"/>
        <v>0</v>
      </c>
      <c r="W128" s="55">
        <f t="shared" si="32"/>
        <v>0</v>
      </c>
      <c r="X128" s="55">
        <f t="shared" si="33"/>
        <v>0</v>
      </c>
    </row>
    <row r="129" spans="1:24" s="1" customFormat="1" x14ac:dyDescent="0.25">
      <c r="A129" s="166"/>
      <c r="B129" s="168"/>
      <c r="C129" s="171"/>
      <c r="D129" s="147"/>
      <c r="E129" s="147"/>
      <c r="F129" s="159"/>
      <c r="G129" s="147"/>
      <c r="H129" s="147"/>
      <c r="I129" s="159"/>
      <c r="J129" s="147"/>
      <c r="K129" s="147"/>
      <c r="L129" s="147"/>
      <c r="M129" s="147"/>
      <c r="N129" s="147"/>
      <c r="O129" s="159"/>
      <c r="P129" s="147"/>
      <c r="Q129" s="147"/>
      <c r="R129" s="147"/>
      <c r="S129" s="147"/>
      <c r="T129" s="147"/>
      <c r="U129" s="147"/>
      <c r="V129" s="55">
        <f t="shared" si="31"/>
        <v>0</v>
      </c>
      <c r="W129" s="55">
        <f t="shared" si="32"/>
        <v>0</v>
      </c>
      <c r="X129" s="55">
        <f t="shared" si="33"/>
        <v>0</v>
      </c>
    </row>
    <row r="130" spans="1:24" s="1" customFormat="1" x14ac:dyDescent="0.25">
      <c r="A130" s="166"/>
      <c r="B130" s="168"/>
      <c r="C130" s="171"/>
      <c r="D130" s="147"/>
      <c r="E130" s="147"/>
      <c r="F130" s="159"/>
      <c r="G130" s="147"/>
      <c r="H130" s="147"/>
      <c r="I130" s="159"/>
      <c r="J130" s="147"/>
      <c r="K130" s="147"/>
      <c r="L130" s="147"/>
      <c r="M130" s="147"/>
      <c r="N130" s="147"/>
      <c r="O130" s="159"/>
      <c r="P130" s="147"/>
      <c r="Q130" s="147"/>
      <c r="R130" s="147"/>
      <c r="S130" s="147"/>
      <c r="T130" s="147"/>
      <c r="U130" s="147"/>
      <c r="V130" s="55">
        <f t="shared" si="31"/>
        <v>0</v>
      </c>
      <c r="W130" s="55">
        <f t="shared" si="32"/>
        <v>0</v>
      </c>
      <c r="X130" s="55">
        <f t="shared" si="33"/>
        <v>0</v>
      </c>
    </row>
    <row r="131" spans="1:24" s="1" customFormat="1" x14ac:dyDescent="0.25">
      <c r="A131" s="166"/>
      <c r="B131" s="168"/>
      <c r="C131" s="171"/>
      <c r="D131" s="147"/>
      <c r="E131" s="147"/>
      <c r="F131" s="159"/>
      <c r="G131" s="147"/>
      <c r="H131" s="147"/>
      <c r="I131" s="159"/>
      <c r="J131" s="147"/>
      <c r="K131" s="147"/>
      <c r="L131" s="147"/>
      <c r="M131" s="147"/>
      <c r="N131" s="147"/>
      <c r="O131" s="159"/>
      <c r="P131" s="147"/>
      <c r="Q131" s="147"/>
      <c r="R131" s="147"/>
      <c r="S131" s="147"/>
      <c r="T131" s="147"/>
      <c r="U131" s="147"/>
      <c r="V131" s="55">
        <f t="shared" si="31"/>
        <v>0</v>
      </c>
      <c r="W131" s="55">
        <f t="shared" si="32"/>
        <v>0</v>
      </c>
      <c r="X131" s="55">
        <f t="shared" si="33"/>
        <v>0</v>
      </c>
    </row>
    <row r="132" spans="1:24" s="1" customFormat="1" ht="82.5" customHeight="1" x14ac:dyDescent="0.25">
      <c r="A132" s="166"/>
      <c r="B132" s="169"/>
      <c r="C132" s="172"/>
      <c r="D132" s="148"/>
      <c r="E132" s="148"/>
      <c r="F132" s="160"/>
      <c r="G132" s="148"/>
      <c r="H132" s="148"/>
      <c r="I132" s="160"/>
      <c r="J132" s="148"/>
      <c r="K132" s="148"/>
      <c r="L132" s="148"/>
      <c r="M132" s="148"/>
      <c r="N132" s="148"/>
      <c r="O132" s="160"/>
      <c r="P132" s="148"/>
      <c r="Q132" s="148"/>
      <c r="R132" s="148"/>
      <c r="S132" s="148"/>
      <c r="T132" s="148"/>
      <c r="U132" s="148"/>
      <c r="V132" s="55">
        <f t="shared" si="31"/>
        <v>0</v>
      </c>
      <c r="W132" s="55">
        <f t="shared" si="32"/>
        <v>0</v>
      </c>
      <c r="X132" s="55">
        <f t="shared" si="33"/>
        <v>0</v>
      </c>
    </row>
    <row r="133" spans="1:24" s="1" customFormat="1" ht="24.75" x14ac:dyDescent="0.25">
      <c r="A133" s="156" t="s">
        <v>134</v>
      </c>
      <c r="B133" s="157"/>
      <c r="C133" s="22" t="s">
        <v>21</v>
      </c>
      <c r="D133" s="25">
        <f>D124</f>
        <v>0</v>
      </c>
      <c r="E133" s="25">
        <f>E124</f>
        <v>0</v>
      </c>
      <c r="F133" s="25">
        <v>0</v>
      </c>
      <c r="G133" s="25">
        <f>G124</f>
        <v>0</v>
      </c>
      <c r="H133" s="25">
        <f>H124</f>
        <v>0</v>
      </c>
      <c r="I133" s="25">
        <v>0</v>
      </c>
      <c r="J133" s="24"/>
      <c r="K133" s="24"/>
      <c r="L133" s="24"/>
      <c r="M133" s="25">
        <f>M124</f>
        <v>0</v>
      </c>
      <c r="N133" s="25">
        <f>N124</f>
        <v>0</v>
      </c>
      <c r="O133" s="25">
        <v>0</v>
      </c>
      <c r="P133" s="24"/>
      <c r="Q133" s="24"/>
      <c r="R133" s="24"/>
      <c r="S133" s="24"/>
      <c r="T133" s="24"/>
      <c r="U133" s="24"/>
      <c r="V133" s="55">
        <f t="shared" si="31"/>
        <v>0</v>
      </c>
      <c r="W133" s="55">
        <f t="shared" si="32"/>
        <v>0</v>
      </c>
      <c r="X133" s="55">
        <f t="shared" si="33"/>
        <v>0</v>
      </c>
    </row>
    <row r="134" spans="1:24" s="1" customFormat="1" ht="24.75" x14ac:dyDescent="0.25">
      <c r="A134" s="175" t="s">
        <v>53</v>
      </c>
      <c r="B134" s="176"/>
      <c r="C134" s="118" t="s">
        <v>21</v>
      </c>
      <c r="D134" s="138">
        <f>D133+D122+D104+D95</f>
        <v>588733.9</v>
      </c>
      <c r="E134" s="138">
        <f>E133+E122+E104+E95</f>
        <v>472214.9</v>
      </c>
      <c r="F134" s="138">
        <f>E134/D134*100</f>
        <v>80.208545830297865</v>
      </c>
      <c r="G134" s="138">
        <f>G133+G122+G104+G95</f>
        <v>588733.9</v>
      </c>
      <c r="H134" s="138">
        <f>H133+H122+H104+H95</f>
        <v>472214.9</v>
      </c>
      <c r="I134" s="138">
        <f>H134/G134*100</f>
        <v>80.208545830297865</v>
      </c>
      <c r="J134" s="138">
        <f>J133+J122+J104+J95</f>
        <v>42653.5</v>
      </c>
      <c r="K134" s="138">
        <f>K133+K122+K104+K95</f>
        <v>31911.9</v>
      </c>
      <c r="L134" s="138">
        <f>K134/J134*100</f>
        <v>74.816603561255235</v>
      </c>
      <c r="M134" s="138">
        <f>M133+M122+M104+M95</f>
        <v>544591.69999999995</v>
      </c>
      <c r="N134" s="138">
        <f>N133+N122+N104+N95</f>
        <v>440303</v>
      </c>
      <c r="O134" s="138">
        <f>N134/M134*100</f>
        <v>80.850112111514008</v>
      </c>
      <c r="P134" s="141"/>
      <c r="Q134" s="141"/>
      <c r="R134" s="141"/>
      <c r="S134" s="141"/>
      <c r="T134" s="141"/>
      <c r="U134" s="23"/>
      <c r="V134" s="55">
        <f>P134+M134+J134</f>
        <v>587245.19999999995</v>
      </c>
      <c r="W134" s="55">
        <f t="shared" si="32"/>
        <v>472214.9</v>
      </c>
      <c r="X134" s="55">
        <f t="shared" si="33"/>
        <v>0</v>
      </c>
    </row>
    <row r="135" spans="1:24" s="1" customFormat="1" ht="15.75" customHeight="1" x14ac:dyDescent="0.25">
      <c r="A135" s="203" t="s">
        <v>36</v>
      </c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3"/>
    </row>
    <row r="136" spans="1:24" s="1" customFormat="1" x14ac:dyDescent="0.25">
      <c r="A136" s="153" t="s">
        <v>65</v>
      </c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5"/>
    </row>
    <row r="137" spans="1:24" s="1" customFormat="1" ht="147.75" customHeight="1" x14ac:dyDescent="0.25">
      <c r="A137" s="68" t="s">
        <v>41</v>
      </c>
      <c r="B137" s="66" t="s">
        <v>24</v>
      </c>
      <c r="C137" s="63" t="s">
        <v>21</v>
      </c>
      <c r="D137" s="61">
        <f>M137</f>
        <v>6897.4</v>
      </c>
      <c r="E137" s="61">
        <f>N137</f>
        <v>6639.1</v>
      </c>
      <c r="F137" s="61">
        <f>E137/D137*100</f>
        <v>96.255110621393584</v>
      </c>
      <c r="G137" s="61">
        <f>J137+M137+P137</f>
        <v>6897.4</v>
      </c>
      <c r="H137" s="61">
        <f>K137+N137+Q137</f>
        <v>6639.1</v>
      </c>
      <c r="I137" s="61">
        <f>H137/G137*100</f>
        <v>96.255110621393584</v>
      </c>
      <c r="J137" s="61"/>
      <c r="K137" s="61"/>
      <c r="L137" s="61"/>
      <c r="M137" s="61">
        <v>6897.4</v>
      </c>
      <c r="N137" s="61">
        <v>6639.1</v>
      </c>
      <c r="O137" s="76">
        <f>N137/M137*100</f>
        <v>96.255110621393584</v>
      </c>
      <c r="P137" s="76"/>
      <c r="Q137" s="76"/>
      <c r="R137" s="76"/>
      <c r="S137" s="76"/>
      <c r="T137" s="76"/>
      <c r="U137" s="35"/>
    </row>
    <row r="138" spans="1:24" s="1" customFormat="1" ht="138" customHeight="1" x14ac:dyDescent="0.25">
      <c r="A138" s="68" t="s">
        <v>42</v>
      </c>
      <c r="B138" s="36" t="s">
        <v>25</v>
      </c>
      <c r="C138" s="63" t="s">
        <v>21</v>
      </c>
      <c r="D138" s="61">
        <f>G138</f>
        <v>0</v>
      </c>
      <c r="E138" s="61">
        <f>H138</f>
        <v>0</v>
      </c>
      <c r="F138" s="61" t="e">
        <f>E138/D138*100</f>
        <v>#DIV/0!</v>
      </c>
      <c r="G138" s="61">
        <f t="shared" ref="G138:G139" si="46">J138+M138+P138</f>
        <v>0</v>
      </c>
      <c r="H138" s="61">
        <f t="shared" ref="H138:H139" si="47">K138+N138+Q138</f>
        <v>0</v>
      </c>
      <c r="I138" s="61" t="e">
        <f t="shared" ref="I138:I139" si="48">H138/G138*100</f>
        <v>#DIV/0!</v>
      </c>
      <c r="J138" s="61"/>
      <c r="K138" s="61"/>
      <c r="L138" s="61"/>
      <c r="M138" s="61"/>
      <c r="N138" s="61"/>
      <c r="O138" s="76" t="e">
        <f>N138/M138*100</f>
        <v>#DIV/0!</v>
      </c>
      <c r="P138" s="76"/>
      <c r="Q138" s="76"/>
      <c r="R138" s="76"/>
      <c r="S138" s="76"/>
      <c r="T138" s="76"/>
      <c r="U138" s="35"/>
    </row>
    <row r="139" spans="1:24" s="1" customFormat="1" ht="117.75" customHeight="1" x14ac:dyDescent="0.25">
      <c r="A139" s="89" t="s">
        <v>51</v>
      </c>
      <c r="B139" s="100" t="s">
        <v>146</v>
      </c>
      <c r="C139" s="111" t="s">
        <v>21</v>
      </c>
      <c r="D139" s="98">
        <f>G139</f>
        <v>0</v>
      </c>
      <c r="E139" s="98">
        <f>H139</f>
        <v>0</v>
      </c>
      <c r="F139" s="98" t="e">
        <f>E139/D139*100</f>
        <v>#DIV/0!</v>
      </c>
      <c r="G139" s="98">
        <f t="shared" si="46"/>
        <v>0</v>
      </c>
      <c r="H139" s="98">
        <f t="shared" si="47"/>
        <v>0</v>
      </c>
      <c r="I139" s="98" t="e">
        <f t="shared" si="48"/>
        <v>#DIV/0!</v>
      </c>
      <c r="J139" s="98"/>
      <c r="K139" s="98"/>
      <c r="L139" s="98"/>
      <c r="M139" s="98"/>
      <c r="N139" s="98"/>
      <c r="O139" s="93" t="e">
        <f>N139/M139*100</f>
        <v>#DIV/0!</v>
      </c>
      <c r="P139" s="93"/>
      <c r="Q139" s="93"/>
      <c r="R139" s="93"/>
      <c r="S139" s="93"/>
      <c r="T139" s="93"/>
      <c r="U139" s="93"/>
    </row>
    <row r="140" spans="1:24" s="1" customFormat="1" x14ac:dyDescent="0.25">
      <c r="A140" s="153" t="s">
        <v>66</v>
      </c>
      <c r="B140" s="154"/>
      <c r="C140" s="154"/>
      <c r="D140" s="154"/>
      <c r="E140" s="154"/>
      <c r="F140" s="154"/>
      <c r="G140" s="154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5"/>
    </row>
    <row r="141" spans="1:24" s="1" customFormat="1" x14ac:dyDescent="0.25">
      <c r="A141" s="166" t="s">
        <v>39</v>
      </c>
      <c r="B141" s="168" t="s">
        <v>64</v>
      </c>
      <c r="C141" s="170" t="s">
        <v>21</v>
      </c>
      <c r="D141" s="146">
        <f>G141</f>
        <v>0</v>
      </c>
      <c r="E141" s="146">
        <f>H141</f>
        <v>0</v>
      </c>
      <c r="F141" s="146">
        <v>0</v>
      </c>
      <c r="G141" s="146">
        <f>P141</f>
        <v>0</v>
      </c>
      <c r="H141" s="146">
        <f>Q141</f>
        <v>0</v>
      </c>
      <c r="I141" s="146">
        <v>0</v>
      </c>
      <c r="J141" s="146"/>
      <c r="K141" s="146"/>
      <c r="L141" s="146"/>
      <c r="M141" s="146"/>
      <c r="N141" s="146"/>
      <c r="O141" s="146"/>
      <c r="P141" s="146"/>
      <c r="Q141" s="146"/>
      <c r="R141" s="146">
        <v>0</v>
      </c>
      <c r="S141" s="146"/>
      <c r="T141" s="146"/>
      <c r="U141" s="146"/>
    </row>
    <row r="142" spans="1:24" s="1" customFormat="1" x14ac:dyDescent="0.25">
      <c r="A142" s="166"/>
      <c r="B142" s="168"/>
      <c r="C142" s="171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</row>
    <row r="143" spans="1:24" s="1" customFormat="1" x14ac:dyDescent="0.25">
      <c r="A143" s="166"/>
      <c r="B143" s="168"/>
      <c r="C143" s="171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</row>
    <row r="144" spans="1:24" s="1" customFormat="1" x14ac:dyDescent="0.25">
      <c r="A144" s="166"/>
      <c r="B144" s="168"/>
      <c r="C144" s="171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</row>
    <row r="145" spans="1:21" s="1" customFormat="1" ht="3" customHeight="1" x14ac:dyDescent="0.25">
      <c r="A145" s="166"/>
      <c r="B145" s="168"/>
      <c r="C145" s="171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</row>
    <row r="146" spans="1:21" s="1" customFormat="1" x14ac:dyDescent="0.25">
      <c r="A146" s="166"/>
      <c r="B146" s="168"/>
      <c r="C146" s="171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</row>
    <row r="147" spans="1:21" s="1" customFormat="1" x14ac:dyDescent="0.25">
      <c r="A147" s="166"/>
      <c r="B147" s="168"/>
      <c r="C147" s="171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</row>
    <row r="148" spans="1:21" s="1" customFormat="1" ht="1.5" customHeight="1" x14ac:dyDescent="0.25">
      <c r="A148" s="166"/>
      <c r="B148" s="168"/>
      <c r="C148" s="172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</row>
    <row r="149" spans="1:21" s="1" customFormat="1" ht="15" customHeight="1" x14ac:dyDescent="0.25">
      <c r="A149" s="153" t="s">
        <v>67</v>
      </c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5"/>
    </row>
    <row r="150" spans="1:21" s="1" customFormat="1" x14ac:dyDescent="0.25">
      <c r="A150" s="166" t="s">
        <v>43</v>
      </c>
      <c r="B150" s="203" t="s">
        <v>40</v>
      </c>
      <c r="C150" s="170" t="s">
        <v>21</v>
      </c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</row>
    <row r="151" spans="1:21" s="1" customFormat="1" x14ac:dyDescent="0.25">
      <c r="A151" s="166"/>
      <c r="B151" s="203"/>
      <c r="C151" s="171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</row>
    <row r="152" spans="1:21" s="1" customFormat="1" ht="32.25" customHeight="1" x14ac:dyDescent="0.25">
      <c r="A152" s="166"/>
      <c r="B152" s="203"/>
      <c r="C152" s="172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</row>
    <row r="153" spans="1:21" s="1" customFormat="1" x14ac:dyDescent="0.25">
      <c r="A153" s="166" t="s">
        <v>44</v>
      </c>
      <c r="B153" s="202" t="s">
        <v>23</v>
      </c>
      <c r="C153" s="170" t="s">
        <v>21</v>
      </c>
      <c r="D153" s="146"/>
      <c r="E153" s="146"/>
      <c r="F153" s="146"/>
      <c r="G153" s="146"/>
      <c r="H153" s="146"/>
      <c r="I153" s="146"/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</row>
    <row r="154" spans="1:21" s="1" customFormat="1" x14ac:dyDescent="0.25">
      <c r="A154" s="166"/>
      <c r="B154" s="202"/>
      <c r="C154" s="171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</row>
    <row r="155" spans="1:21" s="1" customFormat="1" ht="30.75" customHeight="1" x14ac:dyDescent="0.25">
      <c r="A155" s="166"/>
      <c r="B155" s="202"/>
      <c r="C155" s="172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</row>
    <row r="156" spans="1:21" s="1" customFormat="1" ht="54.75" customHeight="1" x14ac:dyDescent="0.25">
      <c r="A156" s="166" t="s">
        <v>45</v>
      </c>
      <c r="B156" s="168" t="s">
        <v>74</v>
      </c>
      <c r="C156" s="170" t="s">
        <v>21</v>
      </c>
      <c r="D156" s="146"/>
      <c r="E156" s="146"/>
      <c r="F156" s="146"/>
      <c r="G156" s="146"/>
      <c r="H156" s="146"/>
      <c r="I156" s="158"/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</row>
    <row r="157" spans="1:21" s="1" customFormat="1" x14ac:dyDescent="0.25">
      <c r="A157" s="166"/>
      <c r="B157" s="168"/>
      <c r="C157" s="171"/>
      <c r="D157" s="147"/>
      <c r="E157" s="147"/>
      <c r="F157" s="147"/>
      <c r="G157" s="147"/>
      <c r="H157" s="147"/>
      <c r="I157" s="159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</row>
    <row r="158" spans="1:21" s="1" customFormat="1" ht="9.75" customHeight="1" x14ac:dyDescent="0.25">
      <c r="A158" s="166"/>
      <c r="B158" s="168"/>
      <c r="C158" s="172"/>
      <c r="D158" s="148"/>
      <c r="E158" s="148"/>
      <c r="F158" s="148"/>
      <c r="G158" s="148"/>
      <c r="H158" s="148"/>
      <c r="I158" s="160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</row>
    <row r="159" spans="1:21" s="1" customFormat="1" ht="54.75" customHeight="1" x14ac:dyDescent="0.25">
      <c r="A159" s="68" t="s">
        <v>46</v>
      </c>
      <c r="B159" s="66" t="s">
        <v>72</v>
      </c>
      <c r="C159" s="21" t="s">
        <v>21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</row>
    <row r="160" spans="1:21" s="1" customFormat="1" x14ac:dyDescent="0.25">
      <c r="A160" s="153" t="s">
        <v>68</v>
      </c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5"/>
    </row>
    <row r="161" spans="1:24" s="79" customFormat="1" ht="87" customHeight="1" x14ac:dyDescent="0.25">
      <c r="A161" s="89" t="s">
        <v>156</v>
      </c>
      <c r="B161" s="100" t="s">
        <v>26</v>
      </c>
      <c r="C161" s="112" t="s">
        <v>21</v>
      </c>
      <c r="D161" s="107">
        <f>G161</f>
        <v>210</v>
      </c>
      <c r="E161" s="107">
        <f>H161</f>
        <v>210</v>
      </c>
      <c r="F161" s="107">
        <f>E161/D161*100</f>
        <v>100</v>
      </c>
      <c r="G161" s="107">
        <f>J161+M161+P161</f>
        <v>210</v>
      </c>
      <c r="H161" s="107">
        <f>K161+N161+Q161</f>
        <v>210</v>
      </c>
      <c r="I161" s="107">
        <f>H161/G161*100</f>
        <v>100</v>
      </c>
      <c r="J161" s="107"/>
      <c r="K161" s="107"/>
      <c r="L161" s="107"/>
      <c r="M161" s="107"/>
      <c r="N161" s="107"/>
      <c r="O161" s="107"/>
      <c r="P161" s="107">
        <v>210</v>
      </c>
      <c r="Q161" s="107">
        <v>210</v>
      </c>
      <c r="R161" s="107">
        <f>Q161/P161*100</f>
        <v>100</v>
      </c>
      <c r="S161" s="113"/>
      <c r="T161" s="113"/>
      <c r="U161" s="113"/>
    </row>
    <row r="162" spans="1:24" s="1" customFormat="1" ht="63" customHeight="1" x14ac:dyDescent="0.25">
      <c r="A162" s="4" t="s">
        <v>157</v>
      </c>
      <c r="B162" s="65" t="s">
        <v>135</v>
      </c>
      <c r="C162" s="71" t="s">
        <v>21</v>
      </c>
      <c r="D162" s="62">
        <f>G162</f>
        <v>0</v>
      </c>
      <c r="E162" s="62">
        <f>H162</f>
        <v>0</v>
      </c>
      <c r="F162" s="62" t="e">
        <f>E162/D162*100</f>
        <v>#DIV/0!</v>
      </c>
      <c r="G162" s="46">
        <f>J162+M162+P162</f>
        <v>0</v>
      </c>
      <c r="H162" s="46">
        <f>K162+N162+Q162</f>
        <v>0</v>
      </c>
      <c r="I162" s="46" t="e">
        <f>H162/G162*100</f>
        <v>#DIV/0!</v>
      </c>
      <c r="J162" s="62"/>
      <c r="K162" s="62"/>
      <c r="L162" s="62"/>
      <c r="M162" s="62"/>
      <c r="N162" s="62"/>
      <c r="O162" s="62" t="e">
        <f>N162/M162*100</f>
        <v>#DIV/0!</v>
      </c>
      <c r="P162" s="62"/>
      <c r="Q162" s="62"/>
      <c r="R162" s="62"/>
      <c r="S162" s="77"/>
      <c r="T162" s="77"/>
      <c r="U162" s="28"/>
    </row>
    <row r="163" spans="1:24" x14ac:dyDescent="0.25">
      <c r="A163" s="156" t="s">
        <v>52</v>
      </c>
      <c r="B163" s="157"/>
      <c r="C163" s="24" t="s">
        <v>21</v>
      </c>
      <c r="D163" s="54">
        <f>D137+D138+D139+D161+D162+D141</f>
        <v>7107.4</v>
      </c>
      <c r="E163" s="54">
        <f>E137+E138+E139+E161+E162+E141</f>
        <v>6849.1</v>
      </c>
      <c r="F163" s="54">
        <f>E163/D163*100</f>
        <v>96.365759630807332</v>
      </c>
      <c r="G163" s="54">
        <f>G161+G159+G156+G150+G139+G138+G137+G162+G141</f>
        <v>7107.4</v>
      </c>
      <c r="H163" s="54">
        <f>H161+H159+H156+H150+H139+H138+H137+H162+H141</f>
        <v>6849.1</v>
      </c>
      <c r="I163" s="54">
        <f>H163/G163*100</f>
        <v>96.365759630807332</v>
      </c>
      <c r="J163" s="54">
        <f>J161+J159+J156+J150+J139+J138+J137+J162</f>
        <v>0</v>
      </c>
      <c r="K163" s="54">
        <f>K161+K159+K156+K150+K139+K138+K137+K162</f>
        <v>0</v>
      </c>
      <c r="L163" s="54">
        <f>L161+L159+L156+L150+L139+L138+L137+L162</f>
        <v>0</v>
      </c>
      <c r="M163" s="54">
        <f>M161+M159+M156+M150+M139+M138+M137+M162</f>
        <v>6897.4</v>
      </c>
      <c r="N163" s="54">
        <f>N161+N159+N156+N150+N139+N138+N137+N162</f>
        <v>6639.1</v>
      </c>
      <c r="O163" s="54">
        <f>N163/M163*100</f>
        <v>96.255110621393584</v>
      </c>
      <c r="P163" s="54">
        <f>P161+P159+P156+P150+P139+P138+P137+P162+P141</f>
        <v>210</v>
      </c>
      <c r="Q163" s="54">
        <f>Q161+Q159+Q156+Q150+Q139+Q138+Q137+Q162+Q141</f>
        <v>210</v>
      </c>
      <c r="R163" s="54">
        <f>Q163/P163*100</f>
        <v>100</v>
      </c>
      <c r="S163" s="23"/>
      <c r="T163" s="23"/>
      <c r="U163" s="23"/>
    </row>
    <row r="164" spans="1:24" x14ac:dyDescent="0.25">
      <c r="A164" s="153" t="s">
        <v>91</v>
      </c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5"/>
    </row>
    <row r="165" spans="1:24" x14ac:dyDescent="0.25">
      <c r="A165" s="153" t="s">
        <v>69</v>
      </c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5"/>
    </row>
    <row r="166" spans="1:24" x14ac:dyDescent="0.25">
      <c r="A166" s="165" t="s">
        <v>70</v>
      </c>
      <c r="B166" s="167" t="s">
        <v>107</v>
      </c>
      <c r="C166" s="177" t="s">
        <v>21</v>
      </c>
      <c r="D166" s="162">
        <f>G166</f>
        <v>10589.7</v>
      </c>
      <c r="E166" s="162">
        <f>H166</f>
        <v>6734.6</v>
      </c>
      <c r="F166" s="162"/>
      <c r="G166" s="162">
        <f>J166+M166+P166</f>
        <v>10589.7</v>
      </c>
      <c r="H166" s="162">
        <f>K166+N166+Q166</f>
        <v>6734.6</v>
      </c>
      <c r="I166" s="162">
        <f>H166/G166*100</f>
        <v>63.595758142345858</v>
      </c>
      <c r="J166" s="162"/>
      <c r="K166" s="162"/>
      <c r="L166" s="162"/>
      <c r="M166" s="162"/>
      <c r="N166" s="162"/>
      <c r="O166" s="162"/>
      <c r="P166" s="162">
        <v>10589.7</v>
      </c>
      <c r="Q166" s="162">
        <v>6734.6</v>
      </c>
      <c r="R166" s="183">
        <f>Q166/P166*100</f>
        <v>63.595758142345858</v>
      </c>
      <c r="S166" s="180"/>
      <c r="T166" s="180"/>
      <c r="U166" s="180"/>
    </row>
    <row r="167" spans="1:24" x14ac:dyDescent="0.25">
      <c r="A167" s="166"/>
      <c r="B167" s="168"/>
      <c r="C167" s="178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84"/>
      <c r="S167" s="181"/>
      <c r="T167" s="181"/>
      <c r="U167" s="181"/>
    </row>
    <row r="168" spans="1:24" ht="47.25" customHeight="1" x14ac:dyDescent="0.25">
      <c r="A168" s="166"/>
      <c r="B168" s="168"/>
      <c r="C168" s="179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85"/>
      <c r="S168" s="182"/>
      <c r="T168" s="182"/>
      <c r="U168" s="182"/>
    </row>
    <row r="169" spans="1:24" ht="21.75" customHeight="1" x14ac:dyDescent="0.25">
      <c r="A169" s="6"/>
      <c r="B169" s="69" t="s">
        <v>54</v>
      </c>
      <c r="C169" s="22" t="s">
        <v>21</v>
      </c>
      <c r="D169" s="140">
        <f>SUM(D166)</f>
        <v>10589.7</v>
      </c>
      <c r="E169" s="140">
        <f>SUM(E166)</f>
        <v>6734.6</v>
      </c>
      <c r="F169" s="140">
        <f>E169/D169*100</f>
        <v>63.595758142345858</v>
      </c>
      <c r="G169" s="140">
        <f>G166</f>
        <v>10589.7</v>
      </c>
      <c r="H169" s="140">
        <f>SUM(H166)</f>
        <v>6734.6</v>
      </c>
      <c r="I169" s="140">
        <f>H169/G169*100</f>
        <v>63.595758142345858</v>
      </c>
      <c r="J169" s="140"/>
      <c r="K169" s="140"/>
      <c r="L169" s="140"/>
      <c r="M169" s="140">
        <f>M166</f>
        <v>0</v>
      </c>
      <c r="N169" s="140">
        <f>SUM(N166)</f>
        <v>0</v>
      </c>
      <c r="O169" s="140"/>
      <c r="P169" s="140">
        <f>SUM(P166)</f>
        <v>10589.7</v>
      </c>
      <c r="Q169" s="140">
        <f>SUM(Q166)</f>
        <v>6734.6</v>
      </c>
      <c r="R169" s="140">
        <f>Q169/P169*100</f>
        <v>63.595758142345858</v>
      </c>
      <c r="S169" s="137"/>
      <c r="T169" s="137"/>
      <c r="U169" s="27"/>
    </row>
    <row r="170" spans="1:24" ht="27.75" customHeight="1" x14ac:dyDescent="0.25">
      <c r="A170" s="8"/>
      <c r="B170" s="6" t="s">
        <v>14</v>
      </c>
      <c r="C170" s="22" t="s">
        <v>21</v>
      </c>
      <c r="D170" s="138">
        <f>D169+D163+D134+D87</f>
        <v>847732.8</v>
      </c>
      <c r="E170" s="139">
        <f>E169+E163+E134+E87</f>
        <v>653052.5</v>
      </c>
      <c r="F170" s="138">
        <f>E170/D170*100</f>
        <v>77.035181368468926</v>
      </c>
      <c r="G170" s="138" t="e">
        <f>G169+G163+G134+G87</f>
        <v>#VALUE!</v>
      </c>
      <c r="H170" s="138" t="e">
        <f>H169+H163+H134+H87</f>
        <v>#VALUE!</v>
      </c>
      <c r="I170" s="138" t="e">
        <f>H170/G170*100</f>
        <v>#VALUE!</v>
      </c>
      <c r="J170" s="138">
        <f>J169+J163+J134+J87</f>
        <v>69092.42</v>
      </c>
      <c r="K170" s="138">
        <f>K169+K163+K134+K87</f>
        <v>48007.199999999997</v>
      </c>
      <c r="L170" s="138">
        <f>K170/J170*100</f>
        <v>69.482585788716037</v>
      </c>
      <c r="M170" s="138">
        <f>M169+M163+M134+M87</f>
        <v>587141.59</v>
      </c>
      <c r="N170" s="138">
        <f>N169+N163+N134+N87</f>
        <v>470838.19999999995</v>
      </c>
      <c r="O170" s="115">
        <f>N170/M170*100</f>
        <v>80.191593990131054</v>
      </c>
      <c r="P170" s="138" t="e">
        <f>P169+P163+P134+P87</f>
        <v>#VALUE!</v>
      </c>
      <c r="Q170" s="138" t="e">
        <f>Q169+Q163+Q134+Q87</f>
        <v>#VALUE!</v>
      </c>
      <c r="R170" s="115" t="e">
        <f>Q170/P170*100</f>
        <v>#VALUE!</v>
      </c>
      <c r="S170" s="134"/>
      <c r="T170" s="134"/>
      <c r="U170" s="18"/>
      <c r="V170" s="60" t="e">
        <f>J170+M170+P170</f>
        <v>#VALUE!</v>
      </c>
      <c r="W170" s="60" t="e">
        <f>K170+N170+Q170</f>
        <v>#VALUE!</v>
      </c>
      <c r="X170" s="60" t="e">
        <f>E170-W170</f>
        <v>#VALUE!</v>
      </c>
    </row>
    <row r="171" spans="1:24" ht="8.2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4"/>
    </row>
    <row r="172" spans="1:24" x14ac:dyDescent="0.25">
      <c r="A172" s="11"/>
      <c r="B172" s="11" t="s">
        <v>162</v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 t="s">
        <v>180</v>
      </c>
      <c r="P172" s="11"/>
      <c r="Q172" s="11"/>
      <c r="R172" s="11"/>
      <c r="S172" s="11"/>
      <c r="T172" s="11"/>
      <c r="U172" s="14"/>
    </row>
    <row r="173" spans="1:24" ht="7.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4"/>
    </row>
    <row r="174" spans="1:24" x14ac:dyDescent="0.25">
      <c r="A174" s="11"/>
      <c r="B174" s="11" t="s">
        <v>176</v>
      </c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4"/>
    </row>
    <row r="175" spans="1:24" x14ac:dyDescent="0.25">
      <c r="A175" s="11"/>
      <c r="B175" s="78" t="s">
        <v>152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4"/>
    </row>
    <row r="176" spans="1:24" x14ac:dyDescent="0.25">
      <c r="J176" s="55"/>
      <c r="K176" s="55"/>
    </row>
    <row r="178" spans="4:16" x14ac:dyDescent="0.25">
      <c r="P178" s="55"/>
    </row>
    <row r="180" spans="4:16" x14ac:dyDescent="0.25">
      <c r="D180" s="55"/>
    </row>
  </sheetData>
  <mergeCells count="313">
    <mergeCell ref="N31:N38"/>
    <mergeCell ref="O31:O38"/>
    <mergeCell ref="P31:P38"/>
    <mergeCell ref="Q31:Q38"/>
    <mergeCell ref="R31:R38"/>
    <mergeCell ref="B14:U14"/>
    <mergeCell ref="C15:C22"/>
    <mergeCell ref="D15:D22"/>
    <mergeCell ref="E15:E22"/>
    <mergeCell ref="L15:L22"/>
    <mergeCell ref="M15:M22"/>
    <mergeCell ref="N15:N22"/>
    <mergeCell ref="O15:O22"/>
    <mergeCell ref="C31:C38"/>
    <mergeCell ref="D31:D38"/>
    <mergeCell ref="E31:E38"/>
    <mergeCell ref="F31:F38"/>
    <mergeCell ref="G31:G38"/>
    <mergeCell ref="U15:U22"/>
    <mergeCell ref="C23:C30"/>
    <mergeCell ref="D23:D30"/>
    <mergeCell ref="E23:E30"/>
    <mergeCell ref="F23:F30"/>
    <mergeCell ref="G23:G30"/>
    <mergeCell ref="A48:A54"/>
    <mergeCell ref="A41:B41"/>
    <mergeCell ref="A15:A22"/>
    <mergeCell ref="B23:B30"/>
    <mergeCell ref="A45:A47"/>
    <mergeCell ref="B45:B47"/>
    <mergeCell ref="B48:B54"/>
    <mergeCell ref="A23:A30"/>
    <mergeCell ref="B15:B22"/>
    <mergeCell ref="A31:A38"/>
    <mergeCell ref="B31:B38"/>
    <mergeCell ref="A43:U43"/>
    <mergeCell ref="B42:U42"/>
    <mergeCell ref="U23:U30"/>
    <mergeCell ref="R23:R30"/>
    <mergeCell ref="S23:S30"/>
    <mergeCell ref="T23:T30"/>
    <mergeCell ref="H31:H38"/>
    <mergeCell ref="I31:I38"/>
    <mergeCell ref="S31:S38"/>
    <mergeCell ref="T31:T38"/>
    <mergeCell ref="U31:U38"/>
    <mergeCell ref="J31:J38"/>
    <mergeCell ref="K31:K38"/>
    <mergeCell ref="B153:B155"/>
    <mergeCell ref="A156:A158"/>
    <mergeCell ref="B150:B152"/>
    <mergeCell ref="B141:B148"/>
    <mergeCell ref="B166:B168"/>
    <mergeCell ref="A163:B163"/>
    <mergeCell ref="A150:A152"/>
    <mergeCell ref="A153:A155"/>
    <mergeCell ref="A106:A113"/>
    <mergeCell ref="B106:B113"/>
    <mergeCell ref="A118:A119"/>
    <mergeCell ref="B118:B119"/>
    <mergeCell ref="A116:A117"/>
    <mergeCell ref="B116:B117"/>
    <mergeCell ref="A133:B133"/>
    <mergeCell ref="A115:B115"/>
    <mergeCell ref="A135:U135"/>
    <mergeCell ref="A136:U136"/>
    <mergeCell ref="A140:U140"/>
    <mergeCell ref="A149:U149"/>
    <mergeCell ref="C141:C148"/>
    <mergeCell ref="D141:D148"/>
    <mergeCell ref="E141:E148"/>
    <mergeCell ref="F141:F148"/>
    <mergeCell ref="H23:H30"/>
    <mergeCell ref="P15:P22"/>
    <mergeCell ref="Q15:Q22"/>
    <mergeCell ref="F15:F22"/>
    <mergeCell ref="G15:G22"/>
    <mergeCell ref="H15:H22"/>
    <mergeCell ref="I15:I22"/>
    <mergeCell ref="J15:J22"/>
    <mergeCell ref="K15:K22"/>
    <mergeCell ref="O23:O30"/>
    <mergeCell ref="P23:P30"/>
    <mergeCell ref="Q23:Q30"/>
    <mergeCell ref="I23:I30"/>
    <mergeCell ref="J23:J30"/>
    <mergeCell ref="K23:K30"/>
    <mergeCell ref="L23:L30"/>
    <mergeCell ref="M23:M30"/>
    <mergeCell ref="N23:N30"/>
    <mergeCell ref="R15:R22"/>
    <mergeCell ref="S15:S22"/>
    <mergeCell ref="T15:T22"/>
    <mergeCell ref="A10:A11"/>
    <mergeCell ref="B10:B11"/>
    <mergeCell ref="C10:F11"/>
    <mergeCell ref="G10:I11"/>
    <mergeCell ref="J10:U10"/>
    <mergeCell ref="J11:L11"/>
    <mergeCell ref="M11:O11"/>
    <mergeCell ref="P11:R11"/>
    <mergeCell ref="S11:U11"/>
    <mergeCell ref="L31:L38"/>
    <mergeCell ref="M31:M38"/>
    <mergeCell ref="S106:S113"/>
    <mergeCell ref="T106:T113"/>
    <mergeCell ref="T116:T117"/>
    <mergeCell ref="U116:U117"/>
    <mergeCell ref="D45:D47"/>
    <mergeCell ref="E45:E47"/>
    <mergeCell ref="F45:F47"/>
    <mergeCell ref="G45:G47"/>
    <mergeCell ref="H45:H47"/>
    <mergeCell ref="I45:I47"/>
    <mergeCell ref="J45:J47"/>
    <mergeCell ref="K45:K47"/>
    <mergeCell ref="R45:R47"/>
    <mergeCell ref="L45:L47"/>
    <mergeCell ref="M45:M47"/>
    <mergeCell ref="N45:N47"/>
    <mergeCell ref="O45:O47"/>
    <mergeCell ref="P45:P47"/>
    <mergeCell ref="Q45:Q47"/>
    <mergeCell ref="A96:U96"/>
    <mergeCell ref="I48:I54"/>
    <mergeCell ref="S45:S47"/>
    <mergeCell ref="T45:T47"/>
    <mergeCell ref="U45:U47"/>
    <mergeCell ref="N118:N119"/>
    <mergeCell ref="E116:E117"/>
    <mergeCell ref="F116:F117"/>
    <mergeCell ref="G116:G117"/>
    <mergeCell ref="A71:U71"/>
    <mergeCell ref="A72:U72"/>
    <mergeCell ref="A81:U81"/>
    <mergeCell ref="O106:O113"/>
    <mergeCell ref="P106:P113"/>
    <mergeCell ref="K106:K113"/>
    <mergeCell ref="C116:C117"/>
    <mergeCell ref="D116:D117"/>
    <mergeCell ref="A105:U105"/>
    <mergeCell ref="C106:C113"/>
    <mergeCell ref="D106:D113"/>
    <mergeCell ref="E106:E113"/>
    <mergeCell ref="F106:F113"/>
    <mergeCell ref="G106:G113"/>
    <mergeCell ref="H106:H113"/>
    <mergeCell ref="I106:I113"/>
    <mergeCell ref="J106:J113"/>
    <mergeCell ref="U106:U113"/>
    <mergeCell ref="Q106:Q113"/>
    <mergeCell ref="R106:R113"/>
    <mergeCell ref="M116:M117"/>
    <mergeCell ref="N116:N117"/>
    <mergeCell ref="R116:R117"/>
    <mergeCell ref="S116:S117"/>
    <mergeCell ref="C118:C119"/>
    <mergeCell ref="D118:D119"/>
    <mergeCell ref="E118:E119"/>
    <mergeCell ref="F118:F119"/>
    <mergeCell ref="G118:G119"/>
    <mergeCell ref="K116:K117"/>
    <mergeCell ref="L116:L117"/>
    <mergeCell ref="P116:P117"/>
    <mergeCell ref="Q116:Q117"/>
    <mergeCell ref="H116:H117"/>
    <mergeCell ref="I116:I117"/>
    <mergeCell ref="J116:J117"/>
    <mergeCell ref="H118:H119"/>
    <mergeCell ref="I118:I119"/>
    <mergeCell ref="J118:J119"/>
    <mergeCell ref="K118:K119"/>
    <mergeCell ref="L118:L119"/>
    <mergeCell ref="P118:P119"/>
    <mergeCell ref="O118:O119"/>
    <mergeCell ref="M118:M119"/>
    <mergeCell ref="R118:R119"/>
    <mergeCell ref="S118:S119"/>
    <mergeCell ref="T118:T119"/>
    <mergeCell ref="U118:U119"/>
    <mergeCell ref="O116:O117"/>
    <mergeCell ref="Q118:Q119"/>
    <mergeCell ref="U141:U148"/>
    <mergeCell ref="O141:O148"/>
    <mergeCell ref="P141:P148"/>
    <mergeCell ref="Q141:Q148"/>
    <mergeCell ref="R141:R148"/>
    <mergeCell ref="S141:S148"/>
    <mergeCell ref="T141:T148"/>
    <mergeCell ref="A141:A148"/>
    <mergeCell ref="L150:L152"/>
    <mergeCell ref="M150:M152"/>
    <mergeCell ref="N150:N152"/>
    <mergeCell ref="C150:C152"/>
    <mergeCell ref="D150:D152"/>
    <mergeCell ref="E150:E152"/>
    <mergeCell ref="F150:F152"/>
    <mergeCell ref="G150:G152"/>
    <mergeCell ref="H150:H152"/>
    <mergeCell ref="I150:I152"/>
    <mergeCell ref="J150:J152"/>
    <mergeCell ref="K150:K152"/>
    <mergeCell ref="G141:G148"/>
    <mergeCell ref="H141:H148"/>
    <mergeCell ref="I141:I148"/>
    <mergeCell ref="J141:J148"/>
    <mergeCell ref="K141:K148"/>
    <mergeCell ref="L141:L148"/>
    <mergeCell ref="M141:M148"/>
    <mergeCell ref="N141:N148"/>
    <mergeCell ref="K153:K155"/>
    <mergeCell ref="L153:L155"/>
    <mergeCell ref="M153:M155"/>
    <mergeCell ref="N153:N155"/>
    <mergeCell ref="R156:R158"/>
    <mergeCell ref="C153:C155"/>
    <mergeCell ref="D153:D155"/>
    <mergeCell ref="E153:E155"/>
    <mergeCell ref="F153:F155"/>
    <mergeCell ref="G153:G155"/>
    <mergeCell ref="H153:H155"/>
    <mergeCell ref="S156:S158"/>
    <mergeCell ref="T156:T158"/>
    <mergeCell ref="U156:U158"/>
    <mergeCell ref="A160:U160"/>
    <mergeCell ref="L156:L158"/>
    <mergeCell ref="M156:M158"/>
    <mergeCell ref="N156:N158"/>
    <mergeCell ref="O156:O158"/>
    <mergeCell ref="P156:P158"/>
    <mergeCell ref="Q156:Q158"/>
    <mergeCell ref="C156:C158"/>
    <mergeCell ref="D156:D158"/>
    <mergeCell ref="E156:E158"/>
    <mergeCell ref="F156:F158"/>
    <mergeCell ref="G156:G158"/>
    <mergeCell ref="H156:H158"/>
    <mergeCell ref="I156:I158"/>
    <mergeCell ref="J156:J158"/>
    <mergeCell ref="K156:K158"/>
    <mergeCell ref="B156:B158"/>
    <mergeCell ref="E124:E132"/>
    <mergeCell ref="F124:F132"/>
    <mergeCell ref="I166:I168"/>
    <mergeCell ref="J166:J168"/>
    <mergeCell ref="K166:K168"/>
    <mergeCell ref="L166:L168"/>
    <mergeCell ref="M166:M168"/>
    <mergeCell ref="N166:N168"/>
    <mergeCell ref="A164:U164"/>
    <mergeCell ref="A165:U165"/>
    <mergeCell ref="C166:C168"/>
    <mergeCell ref="D166:D168"/>
    <mergeCell ref="E166:E168"/>
    <mergeCell ref="F166:F168"/>
    <mergeCell ref="G166:G168"/>
    <mergeCell ref="H166:H168"/>
    <mergeCell ref="U166:U168"/>
    <mergeCell ref="O166:O168"/>
    <mergeCell ref="P166:P168"/>
    <mergeCell ref="Q166:Q168"/>
    <mergeCell ref="R166:R168"/>
    <mergeCell ref="S166:S168"/>
    <mergeCell ref="T166:T168"/>
    <mergeCell ref="A166:A168"/>
    <mergeCell ref="C124:C132"/>
    <mergeCell ref="D124:D132"/>
    <mergeCell ref="A104:B104"/>
    <mergeCell ref="U153:U155"/>
    <mergeCell ref="S153:S155"/>
    <mergeCell ref="T153:T155"/>
    <mergeCell ref="R150:R152"/>
    <mergeCell ref="S150:S152"/>
    <mergeCell ref="T150:T152"/>
    <mergeCell ref="U150:U152"/>
    <mergeCell ref="O150:O152"/>
    <mergeCell ref="P150:P152"/>
    <mergeCell ref="Q150:Q152"/>
    <mergeCell ref="O153:O155"/>
    <mergeCell ref="P153:P155"/>
    <mergeCell ref="Q153:Q155"/>
    <mergeCell ref="R153:R155"/>
    <mergeCell ref="I153:I155"/>
    <mergeCell ref="J153:J155"/>
    <mergeCell ref="P124:P132"/>
    <mergeCell ref="Q124:Q132"/>
    <mergeCell ref="R124:R132"/>
    <mergeCell ref="C121:C122"/>
    <mergeCell ref="A134:B134"/>
    <mergeCell ref="G124:G132"/>
    <mergeCell ref="H124:H132"/>
    <mergeCell ref="C6:N8"/>
    <mergeCell ref="N1:U5"/>
    <mergeCell ref="C48:C52"/>
    <mergeCell ref="S124:S132"/>
    <mergeCell ref="T124:T132"/>
    <mergeCell ref="U124:U132"/>
    <mergeCell ref="A123:U123"/>
    <mergeCell ref="A122:B122"/>
    <mergeCell ref="I124:I132"/>
    <mergeCell ref="J124:J132"/>
    <mergeCell ref="K124:K132"/>
    <mergeCell ref="L124:L132"/>
    <mergeCell ref="M124:M132"/>
    <mergeCell ref="N124:N132"/>
    <mergeCell ref="O124:O132"/>
    <mergeCell ref="A88:U88"/>
    <mergeCell ref="A89:U89"/>
    <mergeCell ref="L106:L113"/>
    <mergeCell ref="M106:M113"/>
    <mergeCell ref="N106:N113"/>
    <mergeCell ref="A124:A132"/>
    <mergeCell ref="B124:B132"/>
  </mergeCells>
  <phoneticPr fontId="2" type="noConversion"/>
  <pageMargins left="0" right="0" top="0.35433070866141736" bottom="0.35433070866141736" header="0.31496062992125984" footer="0.31496062992125984"/>
  <pageSetup paperSize="9" scale="69" fitToHeight="0" orientation="landscape" r:id="rId1"/>
  <rowBreaks count="8" manualBreakCount="8">
    <brk id="39" max="20" man="1"/>
    <brk id="60" max="20" man="1"/>
    <brk id="67" max="20" man="1"/>
    <brk id="80" max="20" man="1"/>
    <brk id="94" max="20" man="1"/>
    <brk id="101" max="20" man="1"/>
    <brk id="118" max="20" man="1"/>
    <brk id="139" max="20" man="1"/>
  </rowBreaks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UPOBR3</dc:creator>
  <cp:lastModifiedBy>Кузя Капатов</cp:lastModifiedBy>
  <cp:lastPrinted>2025-10-08T11:45:43Z</cp:lastPrinted>
  <dcterms:created xsi:type="dcterms:W3CDTF">2016-02-05T10:53:40Z</dcterms:created>
  <dcterms:modified xsi:type="dcterms:W3CDTF">2025-10-28T08:39:29Z</dcterms:modified>
</cp:coreProperties>
</file>