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5600" windowHeight="7485"/>
  </bookViews>
  <sheets>
    <sheet name="Лист2" sheetId="2" r:id="rId1"/>
    <sheet name="Лист3" sheetId="3" r:id="rId2"/>
  </sheets>
  <definedNames>
    <definedName name="_xlnm.Print_Area" localSheetId="0">Лист2!$A$1:$U$176</definedName>
  </definedNames>
  <calcPr calcId="124519"/>
</workbook>
</file>

<file path=xl/calcChain.xml><?xml version="1.0" encoding="utf-8"?>
<calcChain xmlns="http://schemas.openxmlformats.org/spreadsheetml/2006/main">
  <c r="L104" i="2"/>
  <c r="K105"/>
  <c r="J105"/>
  <c r="W104"/>
  <c r="V104"/>
  <c r="O104"/>
  <c r="H104"/>
  <c r="E104" s="1"/>
  <c r="G104"/>
  <c r="D104"/>
  <c r="X104" l="1"/>
  <c r="F104"/>
  <c r="I104"/>
  <c r="R55"/>
  <c r="M163" l="1"/>
  <c r="W98"/>
  <c r="M98"/>
  <c r="V98" s="1"/>
  <c r="W90"/>
  <c r="V90"/>
  <c r="Q41"/>
  <c r="R40"/>
  <c r="R39"/>
  <c r="R31"/>
  <c r="N41"/>
  <c r="H40"/>
  <c r="E40" s="1"/>
  <c r="G40"/>
  <c r="D40" s="1"/>
  <c r="M41"/>
  <c r="P41"/>
  <c r="H101"/>
  <c r="W91"/>
  <c r="W92"/>
  <c r="W93"/>
  <c r="W94"/>
  <c r="W96"/>
  <c r="X96" s="1"/>
  <c r="W97"/>
  <c r="W99"/>
  <c r="W100"/>
  <c r="W101"/>
  <c r="W102"/>
  <c r="W103"/>
  <c r="W106"/>
  <c r="X106" s="1"/>
  <c r="W107"/>
  <c r="W108"/>
  <c r="X108" s="1"/>
  <c r="W109"/>
  <c r="X109" s="1"/>
  <c r="W110"/>
  <c r="X110" s="1"/>
  <c r="W111"/>
  <c r="X111" s="1"/>
  <c r="W112"/>
  <c r="X112" s="1"/>
  <c r="W113"/>
  <c r="X113" s="1"/>
  <c r="W114"/>
  <c r="X114" s="1"/>
  <c r="W116"/>
  <c r="X116" s="1"/>
  <c r="W117"/>
  <c r="W118"/>
  <c r="X118" s="1"/>
  <c r="W119"/>
  <c r="W120"/>
  <c r="X120" s="1"/>
  <c r="W121"/>
  <c r="W122"/>
  <c r="W124"/>
  <c r="X124" s="1"/>
  <c r="W125"/>
  <c r="X125" s="1"/>
  <c r="W126"/>
  <c r="X126" s="1"/>
  <c r="W127"/>
  <c r="X127" s="1"/>
  <c r="W128"/>
  <c r="X128" s="1"/>
  <c r="W129"/>
  <c r="X129" s="1"/>
  <c r="W130"/>
  <c r="X130" s="1"/>
  <c r="W131"/>
  <c r="X131" s="1"/>
  <c r="W132"/>
  <c r="X132" s="1"/>
  <c r="W133"/>
  <c r="X133" s="1"/>
  <c r="V91"/>
  <c r="V92"/>
  <c r="V93"/>
  <c r="V96"/>
  <c r="V97"/>
  <c r="V99"/>
  <c r="V100"/>
  <c r="V101"/>
  <c r="V102"/>
  <c r="V103"/>
  <c r="V106"/>
  <c r="V107"/>
  <c r="V108"/>
  <c r="V109"/>
  <c r="V110"/>
  <c r="V111"/>
  <c r="V112"/>
  <c r="V113"/>
  <c r="V114"/>
  <c r="V116"/>
  <c r="V117"/>
  <c r="V118"/>
  <c r="V119"/>
  <c r="V120"/>
  <c r="V121"/>
  <c r="V122"/>
  <c r="V124"/>
  <c r="V125"/>
  <c r="V126"/>
  <c r="V127"/>
  <c r="V128"/>
  <c r="V129"/>
  <c r="V130"/>
  <c r="V131"/>
  <c r="V132"/>
  <c r="V133"/>
  <c r="Q164"/>
  <c r="P164"/>
  <c r="H142"/>
  <c r="E142" s="1"/>
  <c r="G142"/>
  <c r="D142" s="1"/>
  <c r="R142"/>
  <c r="I142" s="1"/>
  <c r="O99"/>
  <c r="F40" l="1"/>
  <c r="I40"/>
  <c r="F142"/>
  <c r="H39"/>
  <c r="G39"/>
  <c r="O39"/>
  <c r="V94"/>
  <c r="E39" l="1"/>
  <c r="I39"/>
  <c r="D39"/>
  <c r="P85"/>
  <c r="N70"/>
  <c r="K70"/>
  <c r="J70"/>
  <c r="O69"/>
  <c r="H69"/>
  <c r="G69"/>
  <c r="E69"/>
  <c r="D69"/>
  <c r="H67"/>
  <c r="G67"/>
  <c r="E67"/>
  <c r="D67"/>
  <c r="L67"/>
  <c r="O67"/>
  <c r="R67"/>
  <c r="J85"/>
  <c r="Q85"/>
  <c r="Q70"/>
  <c r="P70"/>
  <c r="M70"/>
  <c r="G84"/>
  <c r="D84" s="1"/>
  <c r="N85"/>
  <c r="M85"/>
  <c r="E76"/>
  <c r="D76"/>
  <c r="O76"/>
  <c r="E66"/>
  <c r="H84"/>
  <c r="E84" s="1"/>
  <c r="K85"/>
  <c r="L84"/>
  <c r="O84"/>
  <c r="R84"/>
  <c r="H68"/>
  <c r="G68"/>
  <c r="E68"/>
  <c r="D68"/>
  <c r="R68"/>
  <c r="O68"/>
  <c r="I67" l="1"/>
  <c r="F39"/>
  <c r="G70"/>
  <c r="F67"/>
  <c r="O70"/>
  <c r="I69"/>
  <c r="F69"/>
  <c r="F76"/>
  <c r="E70"/>
  <c r="L70"/>
  <c r="I84"/>
  <c r="G85"/>
  <c r="F68"/>
  <c r="I68"/>
  <c r="O85"/>
  <c r="F84"/>
  <c r="L85"/>
  <c r="R70"/>
  <c r="G82"/>
  <c r="O15"/>
  <c r="M115"/>
  <c r="O44"/>
  <c r="H15"/>
  <c r="G15"/>
  <c r="R167"/>
  <c r="R162"/>
  <c r="J115"/>
  <c r="K115"/>
  <c r="L115"/>
  <c r="N115"/>
  <c r="O122"/>
  <c r="G121"/>
  <c r="D121" s="1"/>
  <c r="H121"/>
  <c r="E121" s="1"/>
  <c r="X121" s="1"/>
  <c r="O121"/>
  <c r="H122"/>
  <c r="E122" s="1"/>
  <c r="X122" s="1"/>
  <c r="G122"/>
  <c r="O102"/>
  <c r="O100"/>
  <c r="H98"/>
  <c r="E98" s="1"/>
  <c r="X98" s="1"/>
  <c r="G98"/>
  <c r="D98" s="1"/>
  <c r="O94"/>
  <c r="H92"/>
  <c r="E92" s="1"/>
  <c r="X92" s="1"/>
  <c r="G92"/>
  <c r="D92" s="1"/>
  <c r="R77"/>
  <c r="J80"/>
  <c r="K80"/>
  <c r="L80"/>
  <c r="S80"/>
  <c r="T80"/>
  <c r="U80"/>
  <c r="R79"/>
  <c r="H79"/>
  <c r="G79"/>
  <c r="D79" s="1"/>
  <c r="R62"/>
  <c r="R45"/>
  <c r="R56"/>
  <c r="R58"/>
  <c r="H167"/>
  <c r="E167" s="1"/>
  <c r="G167"/>
  <c r="D167" s="1"/>
  <c r="H163"/>
  <c r="E163" s="1"/>
  <c r="G163"/>
  <c r="D163" s="1"/>
  <c r="H162"/>
  <c r="G162"/>
  <c r="H139"/>
  <c r="E139" s="1"/>
  <c r="H140"/>
  <c r="E140" s="1"/>
  <c r="H138"/>
  <c r="G139"/>
  <c r="D139" s="1"/>
  <c r="G140"/>
  <c r="D140" s="1"/>
  <c r="G138"/>
  <c r="O139"/>
  <c r="H119"/>
  <c r="E119" s="1"/>
  <c r="X119" s="1"/>
  <c r="H117"/>
  <c r="E117" s="1"/>
  <c r="X117" s="1"/>
  <c r="G119"/>
  <c r="D119" s="1"/>
  <c r="G117"/>
  <c r="H107"/>
  <c r="E107" s="1"/>
  <c r="X107" s="1"/>
  <c r="G107"/>
  <c r="D107" s="1"/>
  <c r="H99"/>
  <c r="E99" s="1"/>
  <c r="X99" s="1"/>
  <c r="H100"/>
  <c r="E100" s="1"/>
  <c r="X100" s="1"/>
  <c r="E101"/>
  <c r="X101" s="1"/>
  <c r="H102"/>
  <c r="E102" s="1"/>
  <c r="X102" s="1"/>
  <c r="H103"/>
  <c r="E103" s="1"/>
  <c r="X103" s="1"/>
  <c r="G99"/>
  <c r="D99" s="1"/>
  <c r="G100"/>
  <c r="D100" s="1"/>
  <c r="G101"/>
  <c r="D101" s="1"/>
  <c r="G102"/>
  <c r="D102" s="1"/>
  <c r="G103"/>
  <c r="D103" s="1"/>
  <c r="H97"/>
  <c r="E97" s="1"/>
  <c r="X97" s="1"/>
  <c r="G97"/>
  <c r="D97" s="1"/>
  <c r="H91"/>
  <c r="E91" s="1"/>
  <c r="X91" s="1"/>
  <c r="H93"/>
  <c r="E93" s="1"/>
  <c r="X93" s="1"/>
  <c r="H94"/>
  <c r="E94" s="1"/>
  <c r="X94" s="1"/>
  <c r="G91"/>
  <c r="D91" s="1"/>
  <c r="G93"/>
  <c r="D93" s="1"/>
  <c r="G94"/>
  <c r="D94" s="1"/>
  <c r="H83"/>
  <c r="E83" s="1"/>
  <c r="H82"/>
  <c r="E82" s="1"/>
  <c r="H90"/>
  <c r="E90" s="1"/>
  <c r="X90" s="1"/>
  <c r="G90"/>
  <c r="D90" s="1"/>
  <c r="D105" l="1"/>
  <c r="V115"/>
  <c r="W115"/>
  <c r="D162"/>
  <c r="G164"/>
  <c r="E162"/>
  <c r="H164"/>
  <c r="I15"/>
  <c r="F121"/>
  <c r="G115"/>
  <c r="G123" s="1"/>
  <c r="F101"/>
  <c r="E85"/>
  <c r="F139"/>
  <c r="I139"/>
  <c r="E115"/>
  <c r="H115"/>
  <c r="H123" s="1"/>
  <c r="I167"/>
  <c r="I163"/>
  <c r="I122"/>
  <c r="I121"/>
  <c r="F94"/>
  <c r="F100"/>
  <c r="D117"/>
  <c r="F117" s="1"/>
  <c r="I140"/>
  <c r="I162"/>
  <c r="I79"/>
  <c r="I138"/>
  <c r="E79"/>
  <c r="F79" s="1"/>
  <c r="D122"/>
  <c r="F122" s="1"/>
  <c r="H105"/>
  <c r="G105"/>
  <c r="I92"/>
  <c r="Q80"/>
  <c r="P80"/>
  <c r="N80"/>
  <c r="M80"/>
  <c r="I91"/>
  <c r="I107"/>
  <c r="I102"/>
  <c r="I98"/>
  <c r="I101"/>
  <c r="I119"/>
  <c r="I103"/>
  <c r="I99"/>
  <c r="I117"/>
  <c r="I94"/>
  <c r="I97"/>
  <c r="I90"/>
  <c r="I93"/>
  <c r="I100"/>
  <c r="G83"/>
  <c r="H74"/>
  <c r="H75"/>
  <c r="H76"/>
  <c r="H77"/>
  <c r="E77" s="1"/>
  <c r="H78"/>
  <c r="E78" s="1"/>
  <c r="H73"/>
  <c r="G74"/>
  <c r="G75"/>
  <c r="G76"/>
  <c r="G77"/>
  <c r="D77" s="1"/>
  <c r="G78"/>
  <c r="D78" s="1"/>
  <c r="G73"/>
  <c r="H49"/>
  <c r="H50"/>
  <c r="H51"/>
  <c r="H52"/>
  <c r="H53"/>
  <c r="H54"/>
  <c r="H55"/>
  <c r="E55" s="1"/>
  <c r="H56"/>
  <c r="E56" s="1"/>
  <c r="H57"/>
  <c r="H58"/>
  <c r="E58" s="1"/>
  <c r="H59"/>
  <c r="E59" s="1"/>
  <c r="H60"/>
  <c r="H61"/>
  <c r="H62"/>
  <c r="H63"/>
  <c r="E63" s="1"/>
  <c r="H64"/>
  <c r="H65"/>
  <c r="H66"/>
  <c r="G49"/>
  <c r="G50"/>
  <c r="G51"/>
  <c r="G52"/>
  <c r="G53"/>
  <c r="G54"/>
  <c r="G55"/>
  <c r="D55" s="1"/>
  <c r="G56"/>
  <c r="D56" s="1"/>
  <c r="G57"/>
  <c r="G58"/>
  <c r="D58" s="1"/>
  <c r="G59"/>
  <c r="D59" s="1"/>
  <c r="G60"/>
  <c r="G61"/>
  <c r="G62"/>
  <c r="D62" s="1"/>
  <c r="G63"/>
  <c r="D63" s="1"/>
  <c r="G64"/>
  <c r="G65"/>
  <c r="G66"/>
  <c r="H48"/>
  <c r="E48" s="1"/>
  <c r="G48"/>
  <c r="D48" s="1"/>
  <c r="H45"/>
  <c r="E45" s="1"/>
  <c r="G45"/>
  <c r="D45" s="1"/>
  <c r="D75"/>
  <c r="E75"/>
  <c r="O75"/>
  <c r="R75"/>
  <c r="H44"/>
  <c r="G44"/>
  <c r="H23"/>
  <c r="E23" s="1"/>
  <c r="H31"/>
  <c r="E31" s="1"/>
  <c r="G23"/>
  <c r="D23" s="1"/>
  <c r="G31"/>
  <c r="E15"/>
  <c r="D15"/>
  <c r="L101"/>
  <c r="E74"/>
  <c r="D74"/>
  <c r="D73"/>
  <c r="E73"/>
  <c r="E65"/>
  <c r="D66"/>
  <c r="D65"/>
  <c r="N164"/>
  <c r="M164"/>
  <c r="O163"/>
  <c r="F163"/>
  <c r="O140"/>
  <c r="F140"/>
  <c r="D138"/>
  <c r="D164" s="1"/>
  <c r="F119"/>
  <c r="N105"/>
  <c r="M105"/>
  <c r="J135"/>
  <c r="E105"/>
  <c r="O103"/>
  <c r="F103"/>
  <c r="R59"/>
  <c r="O138"/>
  <c r="O119"/>
  <c r="O117"/>
  <c r="O107"/>
  <c r="O98"/>
  <c r="O97"/>
  <c r="O93"/>
  <c r="O91"/>
  <c r="O90"/>
  <c r="N170"/>
  <c r="E138"/>
  <c r="F107"/>
  <c r="F99"/>
  <c r="F98"/>
  <c r="F97"/>
  <c r="F93"/>
  <c r="F91"/>
  <c r="F90"/>
  <c r="H85"/>
  <c r="R83"/>
  <c r="R82"/>
  <c r="R74"/>
  <c r="R73"/>
  <c r="O74"/>
  <c r="O73"/>
  <c r="R66"/>
  <c r="R65"/>
  <c r="O66"/>
  <c r="O65"/>
  <c r="L65"/>
  <c r="R63"/>
  <c r="R48"/>
  <c r="R44"/>
  <c r="R23"/>
  <c r="R15"/>
  <c r="N95"/>
  <c r="W95" s="1"/>
  <c r="H95"/>
  <c r="W123"/>
  <c r="N134"/>
  <c r="W134" s="1"/>
  <c r="M134"/>
  <c r="V134" s="1"/>
  <c r="H134"/>
  <c r="G134"/>
  <c r="E134"/>
  <c r="D134"/>
  <c r="V123"/>
  <c r="M95"/>
  <c r="V95" s="1"/>
  <c r="G95"/>
  <c r="D95"/>
  <c r="H170"/>
  <c r="P170"/>
  <c r="Q170"/>
  <c r="D170"/>
  <c r="J164"/>
  <c r="K164"/>
  <c r="L164"/>
  <c r="E170"/>
  <c r="G170"/>
  <c r="M170"/>
  <c r="J41"/>
  <c r="K41"/>
  <c r="L41"/>
  <c r="S41"/>
  <c r="T41"/>
  <c r="U41"/>
  <c r="O41"/>
  <c r="D80" l="1"/>
  <c r="E41"/>
  <c r="D31"/>
  <c r="D41" s="1"/>
  <c r="G41"/>
  <c r="H41"/>
  <c r="V105"/>
  <c r="X115"/>
  <c r="F162"/>
  <c r="E164"/>
  <c r="F164" s="1"/>
  <c r="X134"/>
  <c r="K135"/>
  <c r="W105"/>
  <c r="X105" s="1"/>
  <c r="E62"/>
  <c r="F62" s="1"/>
  <c r="H70"/>
  <c r="I70" s="1"/>
  <c r="F58"/>
  <c r="F55"/>
  <c r="D115"/>
  <c r="D123" s="1"/>
  <c r="D135" s="1"/>
  <c r="E44"/>
  <c r="D44"/>
  <c r="D70" s="1"/>
  <c r="F59"/>
  <c r="I115"/>
  <c r="O115"/>
  <c r="F115"/>
  <c r="I82"/>
  <c r="D82"/>
  <c r="F23"/>
  <c r="O123"/>
  <c r="F15"/>
  <c r="F48"/>
  <c r="F63"/>
  <c r="F45"/>
  <c r="I83"/>
  <c r="D83"/>
  <c r="F56"/>
  <c r="F77"/>
  <c r="G135"/>
  <c r="H135"/>
  <c r="O80"/>
  <c r="H80"/>
  <c r="G80"/>
  <c r="E80"/>
  <c r="R80"/>
  <c r="I66"/>
  <c r="I95"/>
  <c r="I85"/>
  <c r="I74"/>
  <c r="I73"/>
  <c r="I75"/>
  <c r="I77"/>
  <c r="I56"/>
  <c r="I65"/>
  <c r="I62"/>
  <c r="I58"/>
  <c r="I63"/>
  <c r="I59"/>
  <c r="I55"/>
  <c r="I45"/>
  <c r="F65"/>
  <c r="I48"/>
  <c r="F66"/>
  <c r="I44"/>
  <c r="F74"/>
  <c r="F75"/>
  <c r="R164"/>
  <c r="I23"/>
  <c r="R85"/>
  <c r="F138"/>
  <c r="I105"/>
  <c r="E123"/>
  <c r="X123" s="1"/>
  <c r="F73"/>
  <c r="N135"/>
  <c r="F105"/>
  <c r="O105"/>
  <c r="E95"/>
  <c r="X95" s="1"/>
  <c r="R41"/>
  <c r="I123"/>
  <c r="M135"/>
  <c r="V135" s="1"/>
  <c r="I170"/>
  <c r="M87"/>
  <c r="J87"/>
  <c r="J171" s="1"/>
  <c r="K87"/>
  <c r="R170"/>
  <c r="I164"/>
  <c r="O164"/>
  <c r="F170"/>
  <c r="N87"/>
  <c r="Q87"/>
  <c r="P87"/>
  <c r="O95"/>
  <c r="F41" l="1"/>
  <c r="F70"/>
  <c r="V87"/>
  <c r="W87"/>
  <c r="D85"/>
  <c r="W135"/>
  <c r="K171"/>
  <c r="L135"/>
  <c r="E135"/>
  <c r="F135" s="1"/>
  <c r="Q171"/>
  <c r="P171"/>
  <c r="F82"/>
  <c r="F44"/>
  <c r="F123"/>
  <c r="F83"/>
  <c r="F80"/>
  <c r="I80"/>
  <c r="I41"/>
  <c r="G87"/>
  <c r="G171" s="1"/>
  <c r="O135"/>
  <c r="F95"/>
  <c r="E87"/>
  <c r="O87"/>
  <c r="N171"/>
  <c r="M171"/>
  <c r="I135"/>
  <c r="L87"/>
  <c r="R87"/>
  <c r="V171" l="1"/>
  <c r="E171"/>
  <c r="D87"/>
  <c r="D171" s="1"/>
  <c r="W171"/>
  <c r="F85"/>
  <c r="X135"/>
  <c r="L171"/>
  <c r="R171"/>
  <c r="O171"/>
  <c r="H87"/>
  <c r="H171" s="1"/>
  <c r="X171" l="1"/>
  <c r="F171"/>
  <c r="F87"/>
  <c r="I171"/>
  <c r="I87"/>
</calcChain>
</file>

<file path=xl/sharedStrings.xml><?xml version="1.0" encoding="utf-8"?>
<sst xmlns="http://schemas.openxmlformats.org/spreadsheetml/2006/main" count="269" uniqueCount="182">
  <si>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                  </t>
  </si>
  <si>
    <t>Проведение районного этапа областного конкурса "Учитель года Пензенской области"</t>
  </si>
  <si>
    <t>Проведение районного конкурса школьных библиотек</t>
  </si>
  <si>
    <t>Проведение районного конкурса «Одарённый ребёнок»</t>
  </si>
  <si>
    <t xml:space="preserve">Оплата пребывания учащихся в профильных  лагерных сменах </t>
  </si>
  <si>
    <t>Денежное поощрение выпускников, окончивших среднюю школу с отличием</t>
  </si>
  <si>
    <t>Расходы на выплаты персоналу муниципальных органов (администрирование)</t>
  </si>
  <si>
    <t>Проведение районных фестивалей , научно – практических конференций  педагогических кадров Проведение августовской конференции педагогических кадров и торжественногоо мероприятия ,посвященногого дню учителя</t>
  </si>
  <si>
    <t>итого по задаче 1.2</t>
  </si>
  <si>
    <t>№п/п</t>
  </si>
  <si>
    <t>Наименование мероприятий</t>
  </si>
  <si>
    <t>ед. изм.</t>
  </si>
  <si>
    <t>%</t>
  </si>
  <si>
    <t>Показатели реализацтии мероприятий</t>
  </si>
  <si>
    <t>Всего</t>
  </si>
  <si>
    <t>федеральный бюджет</t>
  </si>
  <si>
    <t>бюджет Пензенской области</t>
  </si>
  <si>
    <t>бюджет Бессоновского района</t>
  </si>
  <si>
    <t>внебюджетные источники</t>
  </si>
  <si>
    <t>в том числе по источникам</t>
  </si>
  <si>
    <t>1.1.2</t>
  </si>
  <si>
    <t>тыс.руб.</t>
  </si>
  <si>
    <t>Всего по задаче1.4</t>
  </si>
  <si>
    <t>Приобретение инвентаря для проведения  профильных смен "Лидер","Спортивная смена" на базе палаточных лагерей</t>
  </si>
  <si>
    <t>Организация отдыха детей в загородных стационарных детских оздоровительных лагерях в каникулярное время за счет субсидий, предоставляемых из бюджета Пензенской облати бюджетам муниципальных районов .(софинансирование из районного бюджета)</t>
  </si>
  <si>
    <t>Организация отдыха детей в  оздоровительных лагерях с дневным пребыванием  в каникулярное время за счет субсидий, предоставляемых из бюджета Пензенской облати бюджетам муниципальных районов. (организация отдыха в лагерях дневного пребывания)</t>
  </si>
  <si>
    <t>Организация трудовой занятости подростков Бессоновского района при общеобразовательных организациях совместно с центром занятости Бессоновского рай она в период летних каникул</t>
  </si>
  <si>
    <t xml:space="preserve">Расходы на обеспечение деятельности  (оказание услуг)  муниципальных учреждений (Детская школа искусств )  в рамках подпрограммы  </t>
  </si>
  <si>
    <t>(тыс. руб.)</t>
  </si>
  <si>
    <t>1.1.1</t>
  </si>
  <si>
    <t>Переход на новые образовательные стандарты</t>
  </si>
  <si>
    <t>Субсидии бюджетным учреждениям в том числе</t>
  </si>
  <si>
    <t>в том числе</t>
  </si>
  <si>
    <t xml:space="preserve">Выплата приемной семье на содержание подопечных детей </t>
  </si>
  <si>
    <t xml:space="preserve">Выплата вознаграждения приемным родителям </t>
  </si>
  <si>
    <t>Выплата семье опекуна на содержание подопечных детей</t>
  </si>
  <si>
    <t>Цель программы: развитие инфраструктуры оздоровления и отдыха детей, совершенствование механизмов и инструментов социальной и психолого-педагогической поддержки детей, формирование здорового образа жизни</t>
  </si>
  <si>
    <t>ВСЕГО по задаче 1.1</t>
  </si>
  <si>
    <t>итого по задаче 1.3</t>
  </si>
  <si>
    <t>3.2.1</t>
  </si>
  <si>
    <t>Организация районных профильных смен "Лидер","Спортивная смена" на базе палаточных лагерей</t>
  </si>
  <si>
    <t>3.1.1</t>
  </si>
  <si>
    <t>3.1.2</t>
  </si>
  <si>
    <t>3.3.1</t>
  </si>
  <si>
    <t>3.3.2</t>
  </si>
  <si>
    <t>3.3.3</t>
  </si>
  <si>
    <t>3.3.4</t>
  </si>
  <si>
    <t>1.2.1</t>
  </si>
  <si>
    <t>1.2.4</t>
  </si>
  <si>
    <t>1.2.5</t>
  </si>
  <si>
    <t>1.3.1</t>
  </si>
  <si>
    <t>3.1.3</t>
  </si>
  <si>
    <t>Всего по подпрограмме 3</t>
  </si>
  <si>
    <t>Всего по подпрограмме 2</t>
  </si>
  <si>
    <t>Итого по подпрограмме 4</t>
  </si>
  <si>
    <t>1.2.6</t>
  </si>
  <si>
    <t>1.2.7</t>
  </si>
  <si>
    <t>1.2.8</t>
  </si>
  <si>
    <t>1.2.9</t>
  </si>
  <si>
    <t>1.2.10</t>
  </si>
  <si>
    <t>1.2.11</t>
  </si>
  <si>
    <t>1.2.12</t>
  </si>
  <si>
    <t>1.3.3</t>
  </si>
  <si>
    <t>1.4.1</t>
  </si>
  <si>
    <t>Материально-тенхнческое оснащение и ремонт летних оздоровительных лагерей при муниципальных организациях Бессоновского района</t>
  </si>
  <si>
    <t>Задача 3.1.Увеличение масштабов и повышение качества услуг по организации отдыха и оздоровления детей и подростков в Бессоновском районе</t>
  </si>
  <si>
    <t>Задача 3.2 Развитие и укрепление материальной базы в детских оздоровительных лагерях</t>
  </si>
  <si>
    <t>Задача 3.3 Реализация профильных образовательных программ в учреждениях отдыха и оздоровления детей;</t>
  </si>
  <si>
    <t>Задача 3.4. Обеспечение организованной занятости подростков, проживающих на территории Бессоновского района</t>
  </si>
  <si>
    <t>Задача 4.1 Совершенствование структуры Управления образования и своевременное  осуществление оплаты труда</t>
  </si>
  <si>
    <t>4.1.1</t>
  </si>
  <si>
    <t>Проведение мероприятий направленных на подготовку, участие, поддержку одаренных детей,проведение районных олмпиад по общеобразовательным предметам,научно-практических конференций,творческих конкурсов,сборов,участие в областых мероприятиях.</t>
  </si>
  <si>
    <t>Обеспечение охраны безопасности детей на базе палаточных лагерей.</t>
  </si>
  <si>
    <t>Проведение ГИА</t>
  </si>
  <si>
    <t>Проведение противоклещевых обработок и мероприятий по борьбе с грызунами в ЛТО и палаточных лагерях.</t>
  </si>
  <si>
    <t>Адресные меры социальной поддержки обучащимся дошкольных образовательных организаций - дотации на питание детям из многодетных  малообеспеченных семей и детям инвалидам</t>
  </si>
  <si>
    <t>2.1.1</t>
  </si>
  <si>
    <t>Адресные меры социальной поддержки обучащимся общеобразовательных организаций - дотации на питание школьникам из многодетных  малообеспеченных семей, детям инвалидам и детям с ограниченными возможностями здоровья</t>
  </si>
  <si>
    <t>1.2.3</t>
  </si>
  <si>
    <t>1.3.2.</t>
  </si>
  <si>
    <t xml:space="preserve">Подпрограмма 2. «Исполнение государственных полномочий Пензенской области в сфере образования» </t>
  </si>
  <si>
    <t>2.1.2</t>
  </si>
  <si>
    <t>2.1.3</t>
  </si>
  <si>
    <t>2.1.4</t>
  </si>
  <si>
    <t>Всего по задаче 2.1</t>
  </si>
  <si>
    <t>2.2.1</t>
  </si>
  <si>
    <t>2.2.3</t>
  </si>
  <si>
    <t>Всего по задаче 2.2</t>
  </si>
  <si>
    <t>2.3.1</t>
  </si>
  <si>
    <t>Всего по задаче 2.3</t>
  </si>
  <si>
    <t>2.3.2</t>
  </si>
  <si>
    <t>Подпрограмма 4 "Обеспечение деятельности Управления образования Бессоновского района Пензенской области"</t>
  </si>
  <si>
    <t xml:space="preserve"> Прочая закупка товаров  и услуг для обеспечения  муниципальных нужд</t>
  </si>
  <si>
    <t>Иные закупки товаров, работ и услуг для обеспечения  (муниципальных) нужд( администрирование)</t>
  </si>
  <si>
    <t xml:space="preserve">Задача 1.3. «Развитие системы дополнительного образования детей» </t>
  </si>
  <si>
    <t>1.3.4</t>
  </si>
  <si>
    <t>2.2.5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</si>
  <si>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и муниципальных общеобразовательных организаций дополнительного образова</t>
  </si>
  <si>
    <t>Задача 1.2. Развитие системы общего образовпния ,создание условий для равного доступа к качественному образованию детей с ограниченными возможностями , создание единой информационной среды образования района"</t>
  </si>
  <si>
    <t>ВСЕГО ПО ПРОГРАММЕ 1</t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</si>
  <si>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Центр дополнительного образования детей)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</t>
    </r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</si>
  <si>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ДЮСШ)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«Развитие  об</t>
    </r>
  </si>
  <si>
    <r>
      <t>Задача 1.4. «Методическое сопровождение муниципальной программы</t>
    </r>
    <r>
      <rPr>
        <sz val="9"/>
        <rFont val="Times New Roman"/>
        <family val="1"/>
        <charset val="204"/>
      </rPr>
      <t xml:space="preserve">» </t>
    </r>
  </si>
  <si>
    <r>
      <t>Задача 2.1. «Финансовое обеспечение государственных полномочий Пензенской области в сфере дошкольного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</si>
  <si>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2.2. «Финансовое обеспечение государственных полномочий Пензенской области в сфере общего и дополнительного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</si>
  <si>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2.3. «Финансовое обеспечение государственных полномочий Пензенской области в сфере опеки и попечительства</t>
    </r>
    <r>
      <rPr>
        <sz val="9"/>
        <rFont val="Times New Roman"/>
        <family val="1"/>
        <charset val="204"/>
      </rPr>
      <t xml:space="preserve">»  </t>
    </r>
  </si>
  <si>
    <r>
      <t>Содержание ребенка в семье опекуна и приемной семье</t>
    </r>
    <r>
      <rPr>
        <sz val="9"/>
        <rFont val="Times New Roman"/>
        <family val="1"/>
        <charset val="204"/>
      </rPr>
      <t>, а также вознаграждение, причитающееся приемному родителю в рамках подпрограммы «Развитие дошкольного, общего и дополнительного образования детей»  муниципальной программы Бессоновского района Пензенской</t>
    </r>
  </si>
  <si>
    <r>
      <t xml:space="preserve"> "Обеспечение деятельности </t>
    </r>
    <r>
      <rPr>
        <b/>
        <sz val="9"/>
        <rFont val="Times New Roman"/>
        <family val="1"/>
        <charset val="204"/>
      </rPr>
      <t>Управления образования</t>
    </r>
    <r>
      <rPr>
        <sz val="9"/>
        <rFont val="Times New Roman"/>
        <family val="1"/>
        <charset val="204"/>
      </rPr>
      <t xml:space="preserve"> Бессоновского района Пензенской области"</t>
    </r>
  </si>
  <si>
    <t>Подпрограмма 1."Развитие муниципальной системы дошкольного образования"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</si>
  <si>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(детские сады)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</t>
    </r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</si>
  <si>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(школы-детские сады, школы начальные , неполные средние и средние)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</t>
    </r>
  </si>
  <si>
    <r>
      <t xml:space="preserve">Расходы на обеспечение деятельности  (оказание услуг)  муниципальных учреждений </t>
    </r>
    <r>
      <rPr>
        <b/>
        <sz val="9"/>
        <rFont val="Times New Roman"/>
        <family val="1"/>
        <charset val="204"/>
      </rPr>
      <t>(Методический центр</t>
    </r>
    <r>
      <rPr>
        <sz val="9"/>
        <rFont val="Times New Roman"/>
        <family val="1"/>
        <charset val="204"/>
      </rPr>
      <t>)  в рамках подпрограммы  "Мероприятия в сфере образования" муниципальной программы Бессоновского района Пензенской области «Развитие  образования в Бессоно</t>
    </r>
  </si>
  <si>
    <r>
      <t>Компенсация части родительской платы</t>
    </r>
    <r>
      <rPr>
        <sz val="9"/>
        <rFont val="Times New Roman"/>
        <family val="1"/>
        <charset val="204"/>
      </rPr>
      <t xml:space="preserve">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  </t>
    </r>
  </si>
  <si>
    <r>
      <t xml:space="preserve">Исполнение отдельных государственных полномочий в сфере образования по финансированию </t>
    </r>
    <r>
      <rPr>
        <b/>
        <sz val="9"/>
        <rFont val="Times New Roman"/>
        <family val="1"/>
        <charset val="204"/>
      </rPr>
      <t>муниципальных ДОШКОЛЬНЫХ ОБРАЗОВАТЕЛЬНЫХ учреждений.</t>
    </r>
    <r>
      <rPr>
        <sz val="9"/>
        <rFont val="Times New Roman"/>
        <family val="1"/>
        <charset val="204"/>
      </rPr>
      <t xml:space="preserve">   Субсидии бюджетным учреждениям</t>
    </r>
  </si>
  <si>
    <r>
      <t>Предоставление мер с</t>
    </r>
    <r>
      <rPr>
        <b/>
        <sz val="9"/>
        <rFont val="Times New Roman"/>
        <family val="1"/>
        <charset val="204"/>
      </rPr>
      <t>оциальной поддержки педагогическим работникам</t>
    </r>
    <r>
      <rPr>
        <sz val="9"/>
        <rFont val="Times New Roman"/>
        <family val="1"/>
        <charset val="204"/>
      </rPr>
      <t xml:space="preserve"> Пензенской области работающим и проживающим в сельской местности, рабочих поселках (поселках городского типа) на территории Пензенской области, а также педагогическим работникам образовательных организаций</t>
    </r>
  </si>
  <si>
    <r>
      <t xml:space="preserve">Исполнение отдельных государственных полномочий в сфере образования по финансированию муниципальных </t>
    </r>
    <r>
      <rPr>
        <b/>
        <sz val="9"/>
        <rFont val="Times New Roman"/>
        <family val="1"/>
        <charset val="204"/>
      </rPr>
      <t xml:space="preserve">общеобразовательных учреждений </t>
    </r>
    <r>
      <rPr>
        <sz val="9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    Субсидии бюджетным учрежде</t>
    </r>
  </si>
  <si>
    <r>
      <t xml:space="preserve">Исполнение государственных полномочий по организации и осуществлению </t>
    </r>
    <r>
      <rPr>
        <b/>
        <sz val="9"/>
        <rFont val="Times New Roman"/>
        <family val="1"/>
        <charset val="204"/>
      </rPr>
      <t>деятельности по опеке и попечительству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 муниципальной программы Бессоновского района Пензенской о</t>
    </r>
  </si>
  <si>
    <t>тыс. руб</t>
  </si>
  <si>
    <t>исполнение отдельных гос. полномочий в сфере образования по осуществлению выплат молодым специалтстам</t>
  </si>
  <si>
    <t>т.руб.</t>
  </si>
  <si>
    <t>тыс. руб.</t>
  </si>
  <si>
    <t>Меры поддержки в виде дополнительной ежемесячной стипендии студентам ,обучающимся по договорам целевого обучения</t>
  </si>
  <si>
    <t>2.2.6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</si>
  <si>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</si>
  <si>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1.1.3</t>
  </si>
  <si>
    <t>Модернизация материальной инфраструктуры образовательных учреждений Бессоновского района Пензенской области (Детские сады)</t>
  </si>
  <si>
    <t>Создание системы антитеррористической защищенности муниципальной ифраструктуры</t>
  </si>
  <si>
    <t>1.2.13</t>
  </si>
  <si>
    <t>1.2.14</t>
  </si>
  <si>
    <t>1.2.15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</si>
  <si>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оплаты стоимости условного (минимального) набора продуктов 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</si>
  <si>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затрат, связанных с приготовлением горячего питания организациями общественного питания образовательных организаций для обслуживания обучающихся</t>
  </si>
  <si>
    <t>2.1.5</t>
  </si>
  <si>
    <r>
      <t>Задача 2.4. Региональный проект «Учитель будущего</t>
    </r>
    <r>
      <rPr>
        <sz val="9"/>
        <rFont val="Times New Roman"/>
        <family val="1"/>
        <charset val="204"/>
      </rPr>
      <t xml:space="preserve">»  </t>
    </r>
  </si>
  <si>
    <t>2.4.1</t>
  </si>
  <si>
    <t>Всего по задаче 2.4</t>
  </si>
  <si>
    <t>Исполнение гос. полномлочий в сфере организации отдыха и оздоровления детей</t>
  </si>
  <si>
    <t>2.2.4</t>
  </si>
  <si>
    <t>2.3.3</t>
  </si>
  <si>
    <t>2.3.4</t>
  </si>
  <si>
    <t>2.3.5</t>
  </si>
  <si>
    <t>1.3.5</t>
  </si>
  <si>
    <t>1.3.6</t>
  </si>
  <si>
    <t>"Обеспечение персонифицированного финансирования дополнительного образования детей в чати предоставления  именных сертификатов"</t>
  </si>
  <si>
    <t xml:space="preserve">"Обеспечение персонифицированного финансирования дополнительного образования детейв части  методическоого и информационного сопровождения" </t>
  </si>
  <si>
    <t>2.2.7</t>
  </si>
  <si>
    <t>Исполнение государственных полномочий по предоставлению денежной компенсации бесплатного двухразового питания обучающихся с ограниченными возможностями здоровья.,осваивающих образовательные программы начального общего, основного общего и среднего общего образования на дому</t>
  </si>
  <si>
    <t>Организация отдыха детей, проживающих на территории Бессоновского района в лагерях труда и отдыха сезонного пребывания на базе муниципальных образовательных организаций Бессоновского района за  счет субсидий,  предоставляемых из бюджета Пензенской облати бюджетам муниципальных районов. (организация отдыха в ЛТО)</t>
  </si>
  <si>
    <t>1.2.2</t>
  </si>
  <si>
    <t>1.4.2</t>
  </si>
  <si>
    <t>1.3.7</t>
  </si>
  <si>
    <t>2.3.6</t>
  </si>
  <si>
    <t>Денежная компенсация для приобретения продуктов питания, одежды, обуви и т.д.</t>
  </si>
  <si>
    <t xml:space="preserve"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  </t>
  </si>
  <si>
    <t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дополнительного образования</t>
  </si>
  <si>
    <t xml:space="preserve">Исполнение отдельных государственных полномочий  в сфере образования по осуществлению денежных выплат молодым специалистам (педагогическим работникам) муниципальных дошкольных образовательных организаций </t>
  </si>
  <si>
    <t>3.4.1</t>
  </si>
  <si>
    <t>3.4.2</t>
  </si>
  <si>
    <t xml:space="preserve">Модернизация пищеблоков </t>
  </si>
  <si>
    <t>1.2.17</t>
  </si>
  <si>
    <t>1.4.3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</si>
  <si>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</si>
  <si>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Приложение № 10                                                                                                      к Порядку разработки и реализации муниципальных программ Бессоновского района</t>
  </si>
  <si>
    <t xml:space="preserve">Мероприятия по модернизации школьных систем образования </t>
  </si>
  <si>
    <t>1.2.16</t>
  </si>
  <si>
    <t>1.2.18</t>
  </si>
  <si>
    <t>Предоставление денежной компенсации бесплатного двухразового питания обучающихся с ограниченными возможностями здоровья, осваивающих образовательные программы начального общего, основного общего и среднего общего образования на дому</t>
  </si>
  <si>
    <t>Модернизация материальной инфраструктуры (доп. обр.)</t>
  </si>
  <si>
    <t xml:space="preserve"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</t>
  </si>
  <si>
    <t>1.1.4</t>
  </si>
  <si>
    <t>Модернизация материальной инфраструктуры  (школы)</t>
  </si>
  <si>
    <t>план на 2024год</t>
  </si>
  <si>
    <t>факт за 2024год</t>
  </si>
  <si>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</t>
  </si>
  <si>
    <t>1.1.5</t>
  </si>
  <si>
    <t>Семенцов Ю.С.</t>
  </si>
  <si>
    <t>Отчет  об исполнении мероприятий муниципальной программы Бессоновского района Пензенской области  "Развитие образования в Бессоновском районе" за 3 квартал 2024 года</t>
  </si>
  <si>
    <t>2.2.8</t>
  </si>
  <si>
    <t xml:space="preserve">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 </t>
  </si>
  <si>
    <t>Начальник Управления образования Бессоновского района Пензенской области</t>
  </si>
  <si>
    <t>(84140) 25-001</t>
  </si>
  <si>
    <t>исполнитель Дужникова О.А.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</si>
</sst>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6" xfId="1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center"/>
    </xf>
    <xf numFmtId="49" fontId="5" fillId="2" borderId="2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49" fontId="5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4" fillId="2" borderId="1" xfId="0" applyFont="1" applyFill="1" applyBorder="1"/>
    <xf numFmtId="0" fontId="4" fillId="2" borderId="9" xfId="0" applyFont="1" applyFill="1" applyBorder="1"/>
    <xf numFmtId="164" fontId="4" fillId="2" borderId="1" xfId="0" applyNumberFormat="1" applyFont="1" applyFill="1" applyBorder="1"/>
    <xf numFmtId="0" fontId="4" fillId="2" borderId="14" xfId="0" applyFont="1" applyFill="1" applyBorder="1" applyAlignment="1"/>
    <xf numFmtId="0" fontId="4" fillId="2" borderId="3" xfId="0" applyFont="1" applyFill="1" applyBorder="1" applyAlignment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2" fontId="4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/>
    <xf numFmtId="2" fontId="4" fillId="2" borderId="14" xfId="0" applyNumberFormat="1" applyFont="1" applyFill="1" applyBorder="1" applyAlignment="1"/>
    <xf numFmtId="2" fontId="4" fillId="2" borderId="3" xfId="0" applyNumberFormat="1" applyFont="1" applyFill="1" applyBorder="1" applyAlignment="1"/>
    <xf numFmtId="2" fontId="4" fillId="2" borderId="2" xfId="0" applyNumberFormat="1" applyFont="1" applyFill="1" applyBorder="1" applyAlignment="1"/>
    <xf numFmtId="0" fontId="4" fillId="2" borderId="10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top" wrapText="1"/>
    </xf>
    <xf numFmtId="2" fontId="4" fillId="2" borderId="9" xfId="1" applyNumberFormat="1" applyFont="1" applyFill="1" applyBorder="1" applyAlignment="1">
      <alignment horizontal="center" vertical="center" wrapText="1"/>
    </xf>
    <xf numFmtId="14" fontId="4" fillId="2" borderId="2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2" borderId="0" xfId="0" applyFont="1" applyFill="1"/>
    <xf numFmtId="2" fontId="4" fillId="2" borderId="2" xfId="1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/>
    <xf numFmtId="4" fontId="4" fillId="2" borderId="14" xfId="0" applyNumberFormat="1" applyFont="1" applyFill="1" applyBorder="1" applyAlignment="1"/>
    <xf numFmtId="4" fontId="4" fillId="2" borderId="3" xfId="0" applyNumberFormat="1" applyFont="1" applyFill="1" applyBorder="1" applyAlignment="1"/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/>
    <xf numFmtId="4" fontId="4" fillId="2" borderId="1" xfId="0" applyNumberFormat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/>
    </xf>
    <xf numFmtId="4" fontId="5" fillId="2" borderId="1" xfId="0" applyNumberFormat="1" applyFont="1" applyFill="1" applyBorder="1"/>
    <xf numFmtId="4" fontId="11" fillId="2" borderId="1" xfId="0" applyNumberFormat="1" applyFont="1" applyFill="1" applyBorder="1"/>
    <xf numFmtId="4" fontId="9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/>
    </xf>
    <xf numFmtId="4" fontId="0" fillId="2" borderId="0" xfId="0" applyNumberFormat="1" applyFill="1"/>
    <xf numFmtId="4" fontId="14" fillId="2" borderId="3" xfId="0" applyNumberFormat="1" applyFont="1" applyFill="1" applyBorder="1"/>
    <xf numFmtId="4" fontId="4" fillId="2" borderId="14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/>
    <xf numFmtId="2" fontId="4" fillId="2" borderId="3" xfId="0" applyNumberFormat="1" applyFont="1" applyFill="1" applyBorder="1"/>
    <xf numFmtId="4" fontId="15" fillId="2" borderId="1" xfId="0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9" fillId="2" borderId="0" xfId="0" applyNumberFormat="1" applyFont="1" applyFill="1"/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top" wrapText="1"/>
    </xf>
    <xf numFmtId="49" fontId="4" fillId="2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/>
    </xf>
    <xf numFmtId="49" fontId="4" fillId="2" borderId="3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49" fontId="4" fillId="2" borderId="9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2" borderId="8" xfId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4" fontId="12" fillId="2" borderId="2" xfId="2" applyNumberFormat="1" applyFont="1" applyFill="1" applyBorder="1" applyAlignment="1">
      <alignment horizontal="center"/>
    </xf>
    <xf numFmtId="4" fontId="12" fillId="2" borderId="14" xfId="2" applyNumberFormat="1" applyFont="1" applyFill="1" applyBorder="1" applyAlignment="1">
      <alignment horizontal="center"/>
    </xf>
    <xf numFmtId="4" fontId="12" fillId="2" borderId="3" xfId="2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 vertical="center" wrapText="1"/>
    </xf>
    <xf numFmtId="0" fontId="5" fillId="2" borderId="11" xfId="1" applyFont="1" applyFill="1" applyBorder="1" applyAlignment="1">
      <alignment horizontal="center"/>
    </xf>
  </cellXfs>
  <cellStyles count="3">
    <cellStyle name="Обычный" xfId="0" builtinId="0"/>
    <cellStyle name="Обычный_Лист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81"/>
  <sheetViews>
    <sheetView tabSelected="1" view="pageBreakPreview" zoomScale="80" zoomScaleNormal="80" zoomScaleSheetLayoutView="80" workbookViewId="0">
      <selection activeCell="C6" sqref="C6:N8"/>
    </sheetView>
  </sheetViews>
  <sheetFormatPr defaultRowHeight="15"/>
  <cols>
    <col min="1" max="1" width="7.5703125" style="1" customWidth="1"/>
    <col min="2" max="2" width="19.85546875" style="1" customWidth="1"/>
    <col min="3" max="3" width="5.140625" style="1" customWidth="1"/>
    <col min="4" max="4" width="11.28515625" style="1" customWidth="1"/>
    <col min="5" max="5" width="11" style="1" customWidth="1"/>
    <col min="6" max="6" width="9.140625" style="1" customWidth="1"/>
    <col min="7" max="7" width="10.42578125" style="1" customWidth="1"/>
    <col min="8" max="8" width="10.5703125" style="1" customWidth="1"/>
    <col min="9" max="9" width="10.42578125" style="1" customWidth="1"/>
    <col min="10" max="10" width="11.42578125" style="1" customWidth="1"/>
    <col min="11" max="11" width="10.85546875" style="1" customWidth="1"/>
    <col min="12" max="12" width="8.85546875" style="1" customWidth="1"/>
    <col min="13" max="13" width="10.7109375" style="1" customWidth="1"/>
    <col min="14" max="14" width="10.140625" style="1" customWidth="1"/>
    <col min="15" max="15" width="9.140625" style="1" customWidth="1"/>
    <col min="16" max="16" width="13.140625" style="1" customWidth="1"/>
    <col min="17" max="17" width="11.28515625" style="1" customWidth="1"/>
    <col min="18" max="18" width="7.85546875" style="1" customWidth="1"/>
    <col min="19" max="19" width="4.7109375" style="1" customWidth="1"/>
    <col min="20" max="20" width="6.5703125" style="1" customWidth="1"/>
    <col min="21" max="21" width="4.85546875" style="1" customWidth="1"/>
    <col min="22" max="22" width="11" bestFit="1" customWidth="1"/>
    <col min="23" max="23" width="12.42578125" customWidth="1"/>
  </cols>
  <sheetData>
    <row r="1" spans="1:21">
      <c r="N1" s="163" t="s">
        <v>162</v>
      </c>
      <c r="O1" s="163"/>
      <c r="P1" s="163"/>
      <c r="Q1" s="163"/>
      <c r="R1" s="163"/>
      <c r="S1" s="163"/>
      <c r="T1" s="163"/>
      <c r="U1" s="163"/>
    </row>
    <row r="2" spans="1:21">
      <c r="N2" s="163"/>
      <c r="O2" s="163"/>
      <c r="P2" s="163"/>
      <c r="Q2" s="163"/>
      <c r="R2" s="163"/>
      <c r="S2" s="163"/>
      <c r="T2" s="163"/>
      <c r="U2" s="163"/>
    </row>
    <row r="3" spans="1:21">
      <c r="N3" s="163"/>
      <c r="O3" s="163"/>
      <c r="P3" s="163"/>
      <c r="Q3" s="163"/>
      <c r="R3" s="163"/>
      <c r="S3" s="163"/>
      <c r="T3" s="163"/>
      <c r="U3" s="163"/>
    </row>
    <row r="4" spans="1:21">
      <c r="M4" s="12"/>
      <c r="N4" s="163"/>
      <c r="O4" s="163"/>
      <c r="P4" s="163"/>
      <c r="Q4" s="163"/>
      <c r="R4" s="163"/>
      <c r="S4" s="163"/>
      <c r="T4" s="163"/>
      <c r="U4" s="163"/>
    </row>
    <row r="5" spans="1:21">
      <c r="M5" s="12"/>
      <c r="N5" s="163"/>
      <c r="O5" s="163"/>
      <c r="P5" s="163"/>
      <c r="Q5" s="163"/>
      <c r="R5" s="163"/>
      <c r="S5" s="163"/>
      <c r="T5" s="163"/>
      <c r="U5" s="163"/>
    </row>
    <row r="6" spans="1:21" ht="18.75">
      <c r="C6" s="162" t="s">
        <v>176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2"/>
      <c r="P6" s="41"/>
    </row>
    <row r="7" spans="1:21" ht="18.75"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2"/>
      <c r="P7" s="41"/>
    </row>
    <row r="8" spans="1:21" ht="18.75"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2"/>
      <c r="P8" s="41"/>
    </row>
    <row r="9" spans="1:21" ht="18.75">
      <c r="C9" s="12"/>
      <c r="D9" s="11"/>
      <c r="E9" s="11"/>
      <c r="F9" s="11"/>
      <c r="G9" s="11"/>
      <c r="H9" s="11"/>
      <c r="I9" s="11"/>
      <c r="J9" s="11"/>
      <c r="K9" s="11"/>
      <c r="L9" s="11"/>
      <c r="M9" s="11" t="s">
        <v>28</v>
      </c>
      <c r="N9" s="11"/>
      <c r="O9" s="2"/>
      <c r="P9" s="41"/>
    </row>
    <row r="10" spans="1:21">
      <c r="A10" s="139" t="s">
        <v>9</v>
      </c>
      <c r="B10" s="139" t="s">
        <v>10</v>
      </c>
      <c r="C10" s="140" t="s">
        <v>13</v>
      </c>
      <c r="D10" s="141"/>
      <c r="E10" s="141"/>
      <c r="F10" s="142"/>
      <c r="G10" s="140" t="s">
        <v>14</v>
      </c>
      <c r="H10" s="141"/>
      <c r="I10" s="142"/>
      <c r="J10" s="139" t="s">
        <v>19</v>
      </c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39" customHeight="1">
      <c r="A11" s="139"/>
      <c r="B11" s="139"/>
      <c r="C11" s="143"/>
      <c r="D11" s="144"/>
      <c r="E11" s="144"/>
      <c r="F11" s="145"/>
      <c r="G11" s="143"/>
      <c r="H11" s="144"/>
      <c r="I11" s="145"/>
      <c r="J11" s="146" t="s">
        <v>15</v>
      </c>
      <c r="K11" s="146"/>
      <c r="L11" s="146"/>
      <c r="M11" s="147" t="s">
        <v>16</v>
      </c>
      <c r="N11" s="148"/>
      <c r="O11" s="149"/>
      <c r="P11" s="146" t="s">
        <v>17</v>
      </c>
      <c r="Q11" s="146"/>
      <c r="R11" s="146"/>
      <c r="S11" s="146" t="s">
        <v>18</v>
      </c>
      <c r="T11" s="146"/>
      <c r="U11" s="146"/>
    </row>
    <row r="12" spans="1:21" ht="48">
      <c r="A12" s="15"/>
      <c r="B12" s="15"/>
      <c r="C12" s="84" t="s">
        <v>11</v>
      </c>
      <c r="D12" s="84" t="s">
        <v>171</v>
      </c>
      <c r="E12" s="84" t="s">
        <v>172</v>
      </c>
      <c r="F12" s="84" t="s">
        <v>12</v>
      </c>
      <c r="G12" s="84" t="s">
        <v>171</v>
      </c>
      <c r="H12" s="84" t="s">
        <v>172</v>
      </c>
      <c r="I12" s="84" t="s">
        <v>12</v>
      </c>
      <c r="J12" s="84" t="s">
        <v>171</v>
      </c>
      <c r="K12" s="84" t="s">
        <v>172</v>
      </c>
      <c r="L12" s="84" t="s">
        <v>12</v>
      </c>
      <c r="M12" s="84" t="s">
        <v>171</v>
      </c>
      <c r="N12" s="84" t="s">
        <v>172</v>
      </c>
      <c r="O12" s="84" t="s">
        <v>12</v>
      </c>
      <c r="P12" s="84" t="s">
        <v>171</v>
      </c>
      <c r="Q12" s="84" t="s">
        <v>172</v>
      </c>
      <c r="R12" s="84" t="s">
        <v>12</v>
      </c>
      <c r="S12" s="84" t="s">
        <v>171</v>
      </c>
      <c r="T12" s="84" t="s">
        <v>172</v>
      </c>
      <c r="U12" s="84" t="s">
        <v>12</v>
      </c>
    </row>
    <row r="13" spans="1:21">
      <c r="A13" s="15">
        <v>1</v>
      </c>
      <c r="B13" s="83">
        <v>2</v>
      </c>
      <c r="C13" s="84">
        <v>3</v>
      </c>
      <c r="D13" s="84">
        <v>4</v>
      </c>
      <c r="E13" s="84">
        <v>5</v>
      </c>
      <c r="F13" s="84">
        <v>6</v>
      </c>
      <c r="G13" s="84">
        <v>7</v>
      </c>
      <c r="H13" s="84">
        <v>8</v>
      </c>
      <c r="I13" s="84">
        <v>9</v>
      </c>
      <c r="J13" s="84">
        <v>10</v>
      </c>
      <c r="K13" s="84">
        <v>11</v>
      </c>
      <c r="L13" s="84">
        <v>12</v>
      </c>
      <c r="M13" s="84">
        <v>13</v>
      </c>
      <c r="N13" s="84">
        <v>14</v>
      </c>
      <c r="O13" s="84">
        <v>15</v>
      </c>
      <c r="P13" s="84">
        <v>16</v>
      </c>
      <c r="Q13" s="84">
        <v>17</v>
      </c>
      <c r="R13" s="84">
        <v>18</v>
      </c>
      <c r="S13" s="84">
        <v>19</v>
      </c>
      <c r="T13" s="84">
        <v>20</v>
      </c>
      <c r="U13" s="84">
        <v>21</v>
      </c>
    </row>
    <row r="14" spans="1:21">
      <c r="A14" s="16"/>
      <c r="B14" s="90" t="s">
        <v>108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</row>
    <row r="15" spans="1:21">
      <c r="A15" s="100" t="s">
        <v>29</v>
      </c>
      <c r="B15" s="113" t="s">
        <v>109</v>
      </c>
      <c r="C15" s="93" t="s">
        <v>21</v>
      </c>
      <c r="D15" s="87">
        <f>G15</f>
        <v>40898.71</v>
      </c>
      <c r="E15" s="87">
        <f>H15</f>
        <v>30555.41</v>
      </c>
      <c r="F15" s="87">
        <f>E15/D15*100</f>
        <v>74.709960289701073</v>
      </c>
      <c r="G15" s="87">
        <f>J15+M15+P15</f>
        <v>40898.71</v>
      </c>
      <c r="H15" s="87">
        <f>K15+N15+Q15</f>
        <v>30555.41</v>
      </c>
      <c r="I15" s="87">
        <f>H15/G15*100</f>
        <v>74.709960289701073</v>
      </c>
      <c r="J15" s="87"/>
      <c r="K15" s="87"/>
      <c r="L15" s="87"/>
      <c r="M15" s="87">
        <v>10025.82</v>
      </c>
      <c r="N15" s="87">
        <v>7422.94</v>
      </c>
      <c r="O15" s="87">
        <f>N15/M15*100</f>
        <v>74.038233281666734</v>
      </c>
      <c r="P15" s="87">
        <v>30872.89</v>
      </c>
      <c r="Q15" s="87">
        <v>23132.47</v>
      </c>
      <c r="R15" s="87">
        <f>Q15/P15*100</f>
        <v>74.92810034952997</v>
      </c>
      <c r="S15" s="87"/>
      <c r="T15" s="87"/>
      <c r="U15" s="87"/>
    </row>
    <row r="16" spans="1:21">
      <c r="A16" s="101"/>
      <c r="B16" s="114"/>
      <c r="C16" s="94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</row>
    <row r="17" spans="1:21">
      <c r="A17" s="101"/>
      <c r="B17" s="114"/>
      <c r="C17" s="94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</row>
    <row r="18" spans="1:21">
      <c r="A18" s="101"/>
      <c r="B18" s="114"/>
      <c r="C18" s="94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</row>
    <row r="19" spans="1:21">
      <c r="A19" s="101"/>
      <c r="B19" s="114"/>
      <c r="C19" s="94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  <row r="20" spans="1:21">
      <c r="A20" s="101"/>
      <c r="B20" s="114"/>
      <c r="C20" s="94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pans="1:21">
      <c r="A21" s="101"/>
      <c r="B21" s="114"/>
      <c r="C21" s="94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</row>
    <row r="22" spans="1:21" ht="52.5" customHeight="1">
      <c r="A22" s="102"/>
      <c r="B22" s="115"/>
      <c r="C22" s="95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</row>
    <row r="23" spans="1:21">
      <c r="A23" s="110" t="s">
        <v>20</v>
      </c>
      <c r="B23" s="103" t="s">
        <v>75</v>
      </c>
      <c r="C23" s="93" t="s">
        <v>21</v>
      </c>
      <c r="D23" s="87">
        <f>G23</f>
        <v>800</v>
      </c>
      <c r="E23" s="87">
        <f>H23</f>
        <v>391.05</v>
      </c>
      <c r="F23" s="87">
        <f>E23/D23*100</f>
        <v>48.881250000000001</v>
      </c>
      <c r="G23" s="87">
        <f t="shared" ref="G23" si="0">J23+M23+P23</f>
        <v>800</v>
      </c>
      <c r="H23" s="87">
        <f t="shared" ref="H23" si="1">K23+N23+Q23</f>
        <v>391.05</v>
      </c>
      <c r="I23" s="87">
        <f t="shared" ref="I23" si="2">H23/G23*100</f>
        <v>48.881250000000001</v>
      </c>
      <c r="J23" s="87"/>
      <c r="K23" s="87"/>
      <c r="L23" s="87"/>
      <c r="M23" s="87"/>
      <c r="N23" s="87"/>
      <c r="O23" s="87"/>
      <c r="P23" s="87">
        <v>800</v>
      </c>
      <c r="Q23" s="87">
        <v>391.05</v>
      </c>
      <c r="R23" s="87">
        <f>Q23/P23*100</f>
        <v>48.881250000000001</v>
      </c>
      <c r="S23" s="87"/>
      <c r="T23" s="87"/>
      <c r="U23" s="87"/>
    </row>
    <row r="24" spans="1:21">
      <c r="A24" s="111"/>
      <c r="B24" s="103"/>
      <c r="C24" s="94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</row>
    <row r="25" spans="1:21">
      <c r="A25" s="111"/>
      <c r="B25" s="103"/>
      <c r="C25" s="94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1:21">
      <c r="A26" s="111"/>
      <c r="B26" s="103"/>
      <c r="C26" s="94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1:21">
      <c r="A27" s="111"/>
      <c r="B27" s="103"/>
      <c r="C27" s="94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pans="1:21">
      <c r="A28" s="111"/>
      <c r="B28" s="103"/>
      <c r="C28" s="94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1:21">
      <c r="A29" s="111"/>
      <c r="B29" s="103"/>
      <c r="C29" s="94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21">
      <c r="A30" s="112"/>
      <c r="B30" s="103"/>
      <c r="C30" s="95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</row>
    <row r="31" spans="1:21">
      <c r="A31" s="110" t="s">
        <v>124</v>
      </c>
      <c r="B31" s="103" t="s">
        <v>125</v>
      </c>
      <c r="C31" s="93" t="s">
        <v>21</v>
      </c>
      <c r="D31" s="87">
        <f>G31</f>
        <v>140.18</v>
      </c>
      <c r="E31" s="87">
        <f>H31</f>
        <v>99.68</v>
      </c>
      <c r="F31" s="87">
        <v>0</v>
      </c>
      <c r="G31" s="87">
        <f t="shared" ref="G31" si="3">J31+M31+P31</f>
        <v>140.18</v>
      </c>
      <c r="H31" s="87">
        <f t="shared" ref="H31" si="4">K31+N31+Q31</f>
        <v>99.68</v>
      </c>
      <c r="I31" s="87">
        <v>0</v>
      </c>
      <c r="J31" s="87"/>
      <c r="K31" s="87"/>
      <c r="L31" s="87"/>
      <c r="M31" s="87"/>
      <c r="N31" s="87"/>
      <c r="O31" s="87"/>
      <c r="P31" s="87">
        <v>140.18</v>
      </c>
      <c r="Q31" s="87">
        <v>99.68</v>
      </c>
      <c r="R31" s="87">
        <f>Q31/P31*100</f>
        <v>71.108574689684687</v>
      </c>
      <c r="S31" s="87"/>
      <c r="T31" s="87"/>
      <c r="U31" s="87"/>
    </row>
    <row r="32" spans="1:21">
      <c r="A32" s="111"/>
      <c r="B32" s="103"/>
      <c r="C32" s="94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</row>
    <row r="33" spans="1:21">
      <c r="A33" s="111"/>
      <c r="B33" s="103"/>
      <c r="C33" s="94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</row>
    <row r="34" spans="1:21">
      <c r="A34" s="111"/>
      <c r="B34" s="103"/>
      <c r="C34" s="94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</row>
    <row r="35" spans="1:21">
      <c r="A35" s="111"/>
      <c r="B35" s="103"/>
      <c r="C35" s="94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</row>
    <row r="36" spans="1:21">
      <c r="A36" s="111"/>
      <c r="B36" s="103"/>
      <c r="C36" s="94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</row>
    <row r="37" spans="1:21">
      <c r="A37" s="111"/>
      <c r="B37" s="103"/>
      <c r="C37" s="94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</row>
    <row r="38" spans="1:21">
      <c r="A38" s="112"/>
      <c r="B38" s="103"/>
      <c r="C38" s="95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132">
      <c r="A39" s="64" t="s">
        <v>169</v>
      </c>
      <c r="B39" s="72" t="s">
        <v>168</v>
      </c>
      <c r="C39" s="70" t="s">
        <v>21</v>
      </c>
      <c r="D39" s="68">
        <f>G39</f>
        <v>0</v>
      </c>
      <c r="E39" s="68">
        <f>H39</f>
        <v>0</v>
      </c>
      <c r="F39" s="68" t="e">
        <f>E39/D39*100</f>
        <v>#DIV/0!</v>
      </c>
      <c r="G39" s="68">
        <f>J39+M39+P39</f>
        <v>0</v>
      </c>
      <c r="H39" s="68">
        <f>K39+N39+Q39</f>
        <v>0</v>
      </c>
      <c r="I39" s="68" t="e">
        <f>H39/G39*100</f>
        <v>#DIV/0!</v>
      </c>
      <c r="J39" s="68"/>
      <c r="K39" s="68"/>
      <c r="L39" s="68"/>
      <c r="M39" s="68"/>
      <c r="N39" s="68"/>
      <c r="O39" s="68" t="e">
        <f>N39/M39*100</f>
        <v>#DIV/0!</v>
      </c>
      <c r="P39" s="68">
        <v>0</v>
      </c>
      <c r="Q39" s="68">
        <v>0</v>
      </c>
      <c r="R39" s="68" t="e">
        <f>Q39/P39*100</f>
        <v>#DIV/0!</v>
      </c>
      <c r="S39" s="68"/>
      <c r="T39" s="68"/>
      <c r="U39" s="68"/>
    </row>
    <row r="40" spans="1:21" ht="96">
      <c r="A40" s="64" t="s">
        <v>174</v>
      </c>
      <c r="B40" s="72" t="s">
        <v>173</v>
      </c>
      <c r="C40" s="70" t="s">
        <v>21</v>
      </c>
      <c r="D40" s="68">
        <f>G40</f>
        <v>0</v>
      </c>
      <c r="E40" s="68">
        <f>H40</f>
        <v>0</v>
      </c>
      <c r="F40" s="68" t="e">
        <f>E40/D40*100</f>
        <v>#DIV/0!</v>
      </c>
      <c r="G40" s="68">
        <f>J40+M40+P40</f>
        <v>0</v>
      </c>
      <c r="H40" s="68">
        <f>K40+N40+Q40</f>
        <v>0</v>
      </c>
      <c r="I40" s="68" t="e">
        <f>H40/G40*100</f>
        <v>#DIV/0!</v>
      </c>
      <c r="J40" s="68"/>
      <c r="K40" s="68"/>
      <c r="L40" s="68"/>
      <c r="M40" s="68"/>
      <c r="N40" s="68"/>
      <c r="O40" s="68"/>
      <c r="P40" s="68"/>
      <c r="Q40" s="68">
        <v>0</v>
      </c>
      <c r="R40" s="68" t="e">
        <f>Q40/P40*100</f>
        <v>#DIV/0!</v>
      </c>
      <c r="S40" s="68"/>
      <c r="T40" s="68"/>
      <c r="U40" s="68"/>
    </row>
    <row r="41" spans="1:21">
      <c r="A41" s="98" t="s">
        <v>37</v>
      </c>
      <c r="B41" s="99"/>
      <c r="C41" s="15" t="s">
        <v>21</v>
      </c>
      <c r="D41" s="50">
        <f>D31+D23+D15+D39+D40</f>
        <v>41838.89</v>
      </c>
      <c r="E41" s="50">
        <f>E31+E23+E15+E39+E40</f>
        <v>31046.14</v>
      </c>
      <c r="F41" s="50">
        <f>E41/D41*100</f>
        <v>74.204024055131484</v>
      </c>
      <c r="G41" s="50">
        <f>G31+G23+G15+G39+G40</f>
        <v>41838.89</v>
      </c>
      <c r="H41" s="50">
        <f>H31+H23+H15+H39+H40</f>
        <v>31046.14</v>
      </c>
      <c r="I41" s="50">
        <f>H41/G41*100</f>
        <v>74.204024055131484</v>
      </c>
      <c r="J41" s="50">
        <f>J15+J23</f>
        <v>0</v>
      </c>
      <c r="K41" s="50">
        <f>K15+K23</f>
        <v>0</v>
      </c>
      <c r="L41" s="50">
        <f>L15+L23</f>
        <v>0</v>
      </c>
      <c r="M41" s="50">
        <f>M15+M23+M39+M40</f>
        <v>10025.82</v>
      </c>
      <c r="N41" s="50">
        <f>N15+N23+N39+N40</f>
        <v>7422.94</v>
      </c>
      <c r="O41" s="50">
        <f>O15+O23</f>
        <v>74.038233281666734</v>
      </c>
      <c r="P41" s="50">
        <f>P31+P23+P15+P39+P40</f>
        <v>31813.07</v>
      </c>
      <c r="Q41" s="50">
        <f>Q31+Q23+Q15+Q39+Q40</f>
        <v>23623.200000000001</v>
      </c>
      <c r="R41" s="50">
        <f>Q41/P41*100</f>
        <v>74.256272657747274</v>
      </c>
      <c r="S41" s="50">
        <f>S15+S23</f>
        <v>0</v>
      </c>
      <c r="T41" s="50">
        <f>T15+T23</f>
        <v>0</v>
      </c>
      <c r="U41" s="50">
        <f>U15+U23</f>
        <v>0</v>
      </c>
    </row>
    <row r="42" spans="1:21" ht="32.25" customHeight="1">
      <c r="A42" s="3"/>
      <c r="B42" s="119" t="s">
        <v>98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</row>
    <row r="43" spans="1:21">
      <c r="A43" s="116" t="s">
        <v>30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8"/>
    </row>
    <row r="44" spans="1:21" s="1" customFormat="1" ht="62.25" customHeight="1">
      <c r="A44" s="75" t="s">
        <v>47</v>
      </c>
      <c r="B44" s="73" t="s">
        <v>110</v>
      </c>
      <c r="C44" s="69" t="s">
        <v>21</v>
      </c>
      <c r="D44" s="67">
        <f>G44</f>
        <v>59475.27</v>
      </c>
      <c r="E44" s="67">
        <f>H44</f>
        <v>41915.71</v>
      </c>
      <c r="F44" s="67">
        <f>E44/D44*100</f>
        <v>70.475863329414054</v>
      </c>
      <c r="G44" s="67">
        <f>J44+M44+P44</f>
        <v>59475.27</v>
      </c>
      <c r="H44" s="67">
        <f>K44+N44+Q44</f>
        <v>41915.71</v>
      </c>
      <c r="I44" s="67">
        <f t="shared" ref="I44" si="5">H44/G44*100</f>
        <v>70.475863329414054</v>
      </c>
      <c r="J44" s="67"/>
      <c r="K44" s="67"/>
      <c r="L44" s="67"/>
      <c r="M44" s="67">
        <v>2201.2800000000002</v>
      </c>
      <c r="N44" s="67">
        <v>1555.85</v>
      </c>
      <c r="O44" s="67">
        <f>N44/M44*100</f>
        <v>70.679332025003632</v>
      </c>
      <c r="P44" s="67">
        <v>57273.99</v>
      </c>
      <c r="Q44" s="67">
        <v>40359.86</v>
      </c>
      <c r="R44" s="67">
        <f>Q44/P44*100</f>
        <v>70.468043172825929</v>
      </c>
      <c r="S44" s="67"/>
      <c r="T44" s="85"/>
      <c r="U44" s="85"/>
    </row>
    <row r="45" spans="1:21" s="1" customFormat="1" ht="61.5" customHeight="1">
      <c r="A45" s="104" t="s">
        <v>148</v>
      </c>
      <c r="B45" s="106" t="s">
        <v>0</v>
      </c>
      <c r="C45" s="79" t="s">
        <v>21</v>
      </c>
      <c r="D45" s="87">
        <f>G45</f>
        <v>20</v>
      </c>
      <c r="E45" s="87">
        <f>H45</f>
        <v>20</v>
      </c>
      <c r="F45" s="87">
        <f>E45/D45*100</f>
        <v>100</v>
      </c>
      <c r="G45" s="87">
        <f>J45+M45+P45</f>
        <v>20</v>
      </c>
      <c r="H45" s="87">
        <f>K45+N45+Q45</f>
        <v>20</v>
      </c>
      <c r="I45" s="87">
        <f>H45/G45*100</f>
        <v>100</v>
      </c>
      <c r="J45" s="87"/>
      <c r="K45" s="87"/>
      <c r="L45" s="87"/>
      <c r="M45" s="87"/>
      <c r="N45" s="87"/>
      <c r="O45" s="87"/>
      <c r="P45" s="87">
        <v>20</v>
      </c>
      <c r="Q45" s="87">
        <v>20</v>
      </c>
      <c r="R45" s="87">
        <f>Q45/P45*100</f>
        <v>100</v>
      </c>
      <c r="S45" s="87"/>
      <c r="T45" s="150"/>
      <c r="U45" s="150"/>
    </row>
    <row r="46" spans="1:21" s="1" customFormat="1" ht="55.5" hidden="1" customHeight="1">
      <c r="A46" s="104"/>
      <c r="B46" s="106"/>
      <c r="C46" s="1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151"/>
      <c r="U46" s="151"/>
    </row>
    <row r="47" spans="1:21" s="1" customFormat="1" ht="55.5" hidden="1" customHeight="1">
      <c r="A47" s="105"/>
      <c r="B47" s="106"/>
      <c r="C47" s="19"/>
      <c r="D47" s="89"/>
      <c r="E47" s="89"/>
      <c r="F47" s="89"/>
      <c r="G47" s="89"/>
      <c r="H47" s="89"/>
      <c r="I47" s="88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152"/>
      <c r="U47" s="152"/>
    </row>
    <row r="48" spans="1:21" s="1" customFormat="1" ht="31.5" customHeight="1">
      <c r="A48" s="96" t="s">
        <v>78</v>
      </c>
      <c r="B48" s="107" t="s">
        <v>73</v>
      </c>
      <c r="C48" s="133" t="s">
        <v>21</v>
      </c>
      <c r="D48" s="43">
        <f>G48</f>
        <v>150</v>
      </c>
      <c r="E48" s="43">
        <f>H48</f>
        <v>87.15</v>
      </c>
      <c r="F48" s="43">
        <f>E48/D48*100</f>
        <v>58.100000000000009</v>
      </c>
      <c r="G48" s="43">
        <f>J48+M48+P48</f>
        <v>150</v>
      </c>
      <c r="H48" s="43">
        <f>K48+N48+Q48</f>
        <v>87.15</v>
      </c>
      <c r="I48" s="87">
        <f>H48/G48*100</f>
        <v>58.100000000000009</v>
      </c>
      <c r="J48" s="43"/>
      <c r="K48" s="43"/>
      <c r="L48" s="43"/>
      <c r="M48" s="43"/>
      <c r="N48" s="43"/>
      <c r="O48" s="43"/>
      <c r="P48" s="43">
        <v>150</v>
      </c>
      <c r="Q48" s="43">
        <v>87.15</v>
      </c>
      <c r="R48" s="43">
        <f>Q48/P48*100</f>
        <v>58.100000000000009</v>
      </c>
      <c r="S48" s="44"/>
      <c r="T48" s="33"/>
      <c r="U48" s="33"/>
    </row>
    <row r="49" spans="1:21" s="1" customFormat="1" ht="55.5" hidden="1" customHeight="1">
      <c r="A49" s="96"/>
      <c r="B49" s="108"/>
      <c r="C49" s="134"/>
      <c r="D49" s="45"/>
      <c r="E49" s="45"/>
      <c r="F49" s="45"/>
      <c r="G49" s="43">
        <f t="shared" ref="G49:G55" si="6">J49+M49+P49</f>
        <v>0</v>
      </c>
      <c r="H49" s="43">
        <f t="shared" ref="H49:H69" si="7">K49+N49+Q49</f>
        <v>0</v>
      </c>
      <c r="I49" s="8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31"/>
      <c r="U49" s="31"/>
    </row>
    <row r="50" spans="1:21" s="1" customFormat="1" ht="55.5" hidden="1" customHeight="1">
      <c r="A50" s="96"/>
      <c r="B50" s="108"/>
      <c r="C50" s="134"/>
      <c r="D50" s="45"/>
      <c r="E50" s="45"/>
      <c r="F50" s="45"/>
      <c r="G50" s="43">
        <f t="shared" si="6"/>
        <v>0</v>
      </c>
      <c r="H50" s="43">
        <f t="shared" si="7"/>
        <v>0</v>
      </c>
      <c r="I50" s="88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31"/>
      <c r="U50" s="31"/>
    </row>
    <row r="51" spans="1:21" s="1" customFormat="1" ht="55.5" hidden="1" customHeight="1">
      <c r="A51" s="96"/>
      <c r="B51" s="108"/>
      <c r="C51" s="134"/>
      <c r="D51" s="45"/>
      <c r="E51" s="45"/>
      <c r="F51" s="45"/>
      <c r="G51" s="43">
        <f t="shared" si="6"/>
        <v>0</v>
      </c>
      <c r="H51" s="43">
        <f t="shared" si="7"/>
        <v>0</v>
      </c>
      <c r="I51" s="8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31"/>
      <c r="U51" s="31"/>
    </row>
    <row r="52" spans="1:21" s="1" customFormat="1" ht="55.5" hidden="1" customHeight="1">
      <c r="A52" s="96"/>
      <c r="B52" s="108"/>
      <c r="C52" s="134"/>
      <c r="D52" s="45"/>
      <c r="E52" s="45"/>
      <c r="F52" s="45"/>
      <c r="G52" s="43">
        <f t="shared" si="6"/>
        <v>0</v>
      </c>
      <c r="H52" s="43">
        <f t="shared" si="7"/>
        <v>0</v>
      </c>
      <c r="I52" s="8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31"/>
      <c r="U52" s="31"/>
    </row>
    <row r="53" spans="1:21" s="1" customFormat="1" ht="55.5" hidden="1" customHeight="1">
      <c r="A53" s="96"/>
      <c r="B53" s="108"/>
      <c r="C53" s="18"/>
      <c r="D53" s="45"/>
      <c r="E53" s="45"/>
      <c r="F53" s="45"/>
      <c r="G53" s="43">
        <f t="shared" si="6"/>
        <v>0</v>
      </c>
      <c r="H53" s="43">
        <f t="shared" si="7"/>
        <v>0</v>
      </c>
      <c r="I53" s="8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31"/>
      <c r="U53" s="31"/>
    </row>
    <row r="54" spans="1:21" s="1" customFormat="1" ht="55.5" hidden="1" customHeight="1">
      <c r="A54" s="97"/>
      <c r="B54" s="109"/>
      <c r="C54" s="19"/>
      <c r="D54" s="46"/>
      <c r="E54" s="46"/>
      <c r="F54" s="46"/>
      <c r="G54" s="43">
        <f t="shared" si="6"/>
        <v>0</v>
      </c>
      <c r="H54" s="43">
        <f t="shared" si="7"/>
        <v>0</v>
      </c>
      <c r="I54" s="88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32"/>
      <c r="U54" s="32"/>
    </row>
    <row r="55" spans="1:21" s="1" customFormat="1" ht="64.5" customHeight="1">
      <c r="A55" s="77" t="s">
        <v>48</v>
      </c>
      <c r="B55" s="35" t="s">
        <v>1</v>
      </c>
      <c r="C55" s="79" t="s">
        <v>21</v>
      </c>
      <c r="D55" s="67">
        <f>G55</f>
        <v>20</v>
      </c>
      <c r="E55" s="67">
        <f>H55</f>
        <v>20</v>
      </c>
      <c r="F55" s="67">
        <f>D55/E55*100</f>
        <v>100</v>
      </c>
      <c r="G55" s="43">
        <f t="shared" si="6"/>
        <v>20</v>
      </c>
      <c r="H55" s="43">
        <f t="shared" si="7"/>
        <v>20</v>
      </c>
      <c r="I55" s="67">
        <f>H55/G55*100</f>
        <v>100</v>
      </c>
      <c r="J55" s="67"/>
      <c r="K55" s="67"/>
      <c r="L55" s="67"/>
      <c r="M55" s="67"/>
      <c r="N55" s="67"/>
      <c r="O55" s="67"/>
      <c r="P55" s="67">
        <v>20</v>
      </c>
      <c r="Q55" s="67">
        <v>20</v>
      </c>
      <c r="R55" s="67">
        <f>Q55/P55*100</f>
        <v>100</v>
      </c>
      <c r="S55" s="67"/>
      <c r="T55" s="85"/>
      <c r="U55" s="85"/>
    </row>
    <row r="56" spans="1:21" s="1" customFormat="1" ht="103.5" customHeight="1">
      <c r="A56" s="77" t="s">
        <v>49</v>
      </c>
      <c r="B56" s="37" t="s">
        <v>7</v>
      </c>
      <c r="C56" s="79" t="s">
        <v>21</v>
      </c>
      <c r="D56" s="67">
        <f>G56</f>
        <v>25</v>
      </c>
      <c r="E56" s="67">
        <f>H56</f>
        <v>25</v>
      </c>
      <c r="F56" s="67">
        <f>E56/D56*100</f>
        <v>100</v>
      </c>
      <c r="G56" s="43">
        <f t="shared" ref="G56:G69" si="8">J56+M56+P56</f>
        <v>25</v>
      </c>
      <c r="H56" s="43">
        <f t="shared" si="7"/>
        <v>25</v>
      </c>
      <c r="I56" s="67">
        <f t="shared" ref="I56:I69" si="9">H56/G56*100</f>
        <v>100</v>
      </c>
      <c r="J56" s="67"/>
      <c r="K56" s="67"/>
      <c r="L56" s="67"/>
      <c r="M56" s="67"/>
      <c r="N56" s="67"/>
      <c r="O56" s="67"/>
      <c r="P56" s="67">
        <v>25</v>
      </c>
      <c r="Q56" s="67">
        <v>25</v>
      </c>
      <c r="R56" s="67">
        <f>Q56/P56*100</f>
        <v>100</v>
      </c>
      <c r="S56" s="67"/>
      <c r="T56" s="85"/>
      <c r="U56" s="85"/>
    </row>
    <row r="57" spans="1:21" s="1" customFormat="1" ht="72.75" customHeight="1">
      <c r="A57" s="77" t="s">
        <v>55</v>
      </c>
      <c r="B57" s="42" t="s">
        <v>2</v>
      </c>
      <c r="C57" s="79" t="s">
        <v>21</v>
      </c>
      <c r="D57" s="67"/>
      <c r="E57" s="67"/>
      <c r="F57" s="67"/>
      <c r="G57" s="43">
        <f t="shared" si="8"/>
        <v>0</v>
      </c>
      <c r="H57" s="43">
        <f t="shared" si="7"/>
        <v>0</v>
      </c>
      <c r="I57" s="67">
        <v>0</v>
      </c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85"/>
      <c r="U57" s="85"/>
    </row>
    <row r="58" spans="1:21" s="1" customFormat="1" ht="72.75" customHeight="1">
      <c r="A58" s="77" t="s">
        <v>56</v>
      </c>
      <c r="B58" s="37" t="s">
        <v>3</v>
      </c>
      <c r="C58" s="79" t="s">
        <v>21</v>
      </c>
      <c r="D58" s="67">
        <f>G58</f>
        <v>0</v>
      </c>
      <c r="E58" s="67">
        <f>H58</f>
        <v>0</v>
      </c>
      <c r="F58" s="67" t="e">
        <f>E58/D58*100</f>
        <v>#DIV/0!</v>
      </c>
      <c r="G58" s="43">
        <f t="shared" si="8"/>
        <v>0</v>
      </c>
      <c r="H58" s="43">
        <f t="shared" si="7"/>
        <v>0</v>
      </c>
      <c r="I58" s="67" t="e">
        <f t="shared" si="9"/>
        <v>#DIV/0!</v>
      </c>
      <c r="J58" s="67"/>
      <c r="K58" s="67"/>
      <c r="L58" s="67"/>
      <c r="M58" s="67"/>
      <c r="N58" s="67"/>
      <c r="O58" s="67"/>
      <c r="P58" s="67"/>
      <c r="Q58" s="67"/>
      <c r="R58" s="67" t="e">
        <f>Q58/P58*100</f>
        <v>#DIV/0!</v>
      </c>
      <c r="S58" s="67"/>
      <c r="T58" s="85"/>
      <c r="U58" s="85"/>
    </row>
    <row r="59" spans="1:21" s="1" customFormat="1" ht="72.75" customHeight="1">
      <c r="A59" s="77" t="s">
        <v>57</v>
      </c>
      <c r="B59" s="73" t="s">
        <v>71</v>
      </c>
      <c r="C59" s="79" t="s">
        <v>21</v>
      </c>
      <c r="D59" s="67">
        <f>G59</f>
        <v>10</v>
      </c>
      <c r="E59" s="67">
        <f>H59</f>
        <v>10</v>
      </c>
      <c r="F59" s="67">
        <f>E59/D59*100</f>
        <v>100</v>
      </c>
      <c r="G59" s="43">
        <f t="shared" si="8"/>
        <v>10</v>
      </c>
      <c r="H59" s="43">
        <f t="shared" si="7"/>
        <v>10</v>
      </c>
      <c r="I59" s="67">
        <f t="shared" si="9"/>
        <v>100</v>
      </c>
      <c r="J59" s="67"/>
      <c r="K59" s="67"/>
      <c r="L59" s="67"/>
      <c r="M59" s="67"/>
      <c r="N59" s="67"/>
      <c r="O59" s="67"/>
      <c r="P59" s="67">
        <v>10</v>
      </c>
      <c r="Q59" s="67">
        <v>10</v>
      </c>
      <c r="R59" s="67">
        <f>Q59/P59*100</f>
        <v>100</v>
      </c>
      <c r="S59" s="67"/>
      <c r="T59" s="85"/>
      <c r="U59" s="85"/>
    </row>
    <row r="60" spans="1:21" s="1" customFormat="1" ht="72.75" customHeight="1">
      <c r="A60" s="77" t="s">
        <v>58</v>
      </c>
      <c r="B60" s="73" t="s">
        <v>4</v>
      </c>
      <c r="C60" s="79" t="s">
        <v>21</v>
      </c>
      <c r="D60" s="67"/>
      <c r="E60" s="67"/>
      <c r="F60" s="67"/>
      <c r="G60" s="43">
        <f t="shared" si="8"/>
        <v>0</v>
      </c>
      <c r="H60" s="43">
        <f t="shared" si="7"/>
        <v>0</v>
      </c>
      <c r="I60" s="67">
        <v>0</v>
      </c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85"/>
      <c r="U60" s="85"/>
    </row>
    <row r="61" spans="1:21" s="1" customFormat="1" ht="72.75" customHeight="1">
      <c r="A61" s="77" t="s">
        <v>59</v>
      </c>
      <c r="B61" s="35" t="s">
        <v>5</v>
      </c>
      <c r="C61" s="79" t="s">
        <v>21</v>
      </c>
      <c r="D61" s="67">
        <v>0</v>
      </c>
      <c r="E61" s="67"/>
      <c r="F61" s="67"/>
      <c r="G61" s="43">
        <f t="shared" si="8"/>
        <v>0</v>
      </c>
      <c r="H61" s="43">
        <f t="shared" si="7"/>
        <v>0</v>
      </c>
      <c r="I61" s="67">
        <v>0</v>
      </c>
      <c r="J61" s="67"/>
      <c r="K61" s="67"/>
      <c r="L61" s="67"/>
      <c r="M61" s="67"/>
      <c r="N61" s="67"/>
      <c r="O61" s="67"/>
      <c r="P61" s="67"/>
      <c r="Q61" s="67"/>
      <c r="R61" s="67">
        <v>0</v>
      </c>
      <c r="S61" s="67"/>
      <c r="T61" s="85"/>
      <c r="U61" s="85"/>
    </row>
    <row r="62" spans="1:21" s="1" customFormat="1" ht="72.75" customHeight="1">
      <c r="A62" s="77" t="s">
        <v>60</v>
      </c>
      <c r="B62" s="73" t="s">
        <v>170</v>
      </c>
      <c r="C62" s="79" t="s">
        <v>21</v>
      </c>
      <c r="D62" s="67">
        <f>G62</f>
        <v>236.1</v>
      </c>
      <c r="E62" s="67">
        <f>H62</f>
        <v>104.4</v>
      </c>
      <c r="F62" s="67">
        <f>E62/D62*100</f>
        <v>44.218551461245234</v>
      </c>
      <c r="G62" s="43">
        <f t="shared" si="8"/>
        <v>236.1</v>
      </c>
      <c r="H62" s="43">
        <f t="shared" si="7"/>
        <v>104.4</v>
      </c>
      <c r="I62" s="67">
        <f t="shared" si="9"/>
        <v>44.218551461245234</v>
      </c>
      <c r="J62" s="67"/>
      <c r="K62" s="67"/>
      <c r="L62" s="67"/>
      <c r="M62" s="67"/>
      <c r="N62" s="67"/>
      <c r="O62" s="67"/>
      <c r="P62" s="67">
        <v>236.1</v>
      </c>
      <c r="Q62" s="67">
        <v>104.4</v>
      </c>
      <c r="R62" s="67">
        <f>Q62/P62*100</f>
        <v>44.218551461245234</v>
      </c>
      <c r="S62" s="67"/>
      <c r="T62" s="85"/>
      <c r="U62" s="85"/>
    </row>
    <row r="63" spans="1:21" s="1" customFormat="1" ht="86.25" customHeight="1">
      <c r="A63" s="77" t="s">
        <v>61</v>
      </c>
      <c r="B63" s="73" t="s">
        <v>77</v>
      </c>
      <c r="C63" s="79" t="s">
        <v>21</v>
      </c>
      <c r="D63" s="67">
        <f>G63</f>
        <v>2040</v>
      </c>
      <c r="E63" s="67">
        <f>H63</f>
        <v>1896.65</v>
      </c>
      <c r="F63" s="67">
        <f>E63/D63*100</f>
        <v>92.973039215686285</v>
      </c>
      <c r="G63" s="43">
        <f t="shared" si="8"/>
        <v>2040</v>
      </c>
      <c r="H63" s="43">
        <f t="shared" si="7"/>
        <v>1896.65</v>
      </c>
      <c r="I63" s="67">
        <f t="shared" si="9"/>
        <v>92.973039215686285</v>
      </c>
      <c r="J63" s="67"/>
      <c r="K63" s="67"/>
      <c r="L63" s="67"/>
      <c r="M63" s="67"/>
      <c r="N63" s="67"/>
      <c r="O63" s="67"/>
      <c r="P63" s="67">
        <v>2040</v>
      </c>
      <c r="Q63" s="67">
        <v>1896.65</v>
      </c>
      <c r="R63" s="67">
        <f>Q63/P63*100</f>
        <v>92.973039215686285</v>
      </c>
      <c r="S63" s="67"/>
      <c r="T63" s="85"/>
      <c r="U63" s="85"/>
    </row>
    <row r="64" spans="1:21" s="1" customFormat="1" ht="48.75" customHeight="1">
      <c r="A64" s="4" t="s">
        <v>127</v>
      </c>
      <c r="B64" s="72" t="s">
        <v>126</v>
      </c>
      <c r="C64" s="40" t="s">
        <v>117</v>
      </c>
      <c r="D64" s="47"/>
      <c r="E64" s="47"/>
      <c r="F64" s="47"/>
      <c r="G64" s="48">
        <f t="shared" si="8"/>
        <v>0</v>
      </c>
      <c r="H64" s="48">
        <f t="shared" si="7"/>
        <v>0</v>
      </c>
      <c r="I64" s="47">
        <v>0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9"/>
      <c r="U64" s="39"/>
    </row>
    <row r="65" spans="1:21" s="1" customFormat="1" ht="156.75" customHeight="1">
      <c r="A65" s="4" t="s">
        <v>128</v>
      </c>
      <c r="B65" s="73" t="s">
        <v>130</v>
      </c>
      <c r="C65" s="80" t="s">
        <v>21</v>
      </c>
      <c r="D65" s="68">
        <f t="shared" ref="D65:E69" si="10">J65+M65+P65</f>
        <v>26765.760000000002</v>
      </c>
      <c r="E65" s="68">
        <f t="shared" si="10"/>
        <v>14152.27</v>
      </c>
      <c r="F65" s="68">
        <f t="shared" ref="F65:F70" si="11">E65/D65*100</f>
        <v>52.874530743756196</v>
      </c>
      <c r="G65" s="43">
        <f t="shared" si="8"/>
        <v>26765.760000000002</v>
      </c>
      <c r="H65" s="43">
        <f t="shared" si="7"/>
        <v>14152.27</v>
      </c>
      <c r="I65" s="67">
        <f t="shared" si="9"/>
        <v>52.874530743756196</v>
      </c>
      <c r="J65" s="68">
        <v>24624.5</v>
      </c>
      <c r="K65" s="68">
        <v>13020.09</v>
      </c>
      <c r="L65" s="68">
        <f>K65/J65*100</f>
        <v>52.874535523563928</v>
      </c>
      <c r="M65" s="68">
        <v>802.97</v>
      </c>
      <c r="N65" s="68">
        <v>424.57</v>
      </c>
      <c r="O65" s="68">
        <f t="shared" ref="O65:O70" si="12">N65/M65*100</f>
        <v>52.874951741659096</v>
      </c>
      <c r="P65" s="68">
        <v>1338.29</v>
      </c>
      <c r="Q65" s="68">
        <v>707.61</v>
      </c>
      <c r="R65" s="68">
        <f>Q65/P65*100</f>
        <v>52.874190197939164</v>
      </c>
      <c r="S65" s="68"/>
      <c r="T65" s="86"/>
      <c r="U65" s="86"/>
    </row>
    <row r="66" spans="1:21" s="1" customFormat="1" ht="208.5" customHeight="1">
      <c r="A66" s="4" t="s">
        <v>129</v>
      </c>
      <c r="B66" s="73" t="s">
        <v>131</v>
      </c>
      <c r="C66" s="80" t="s">
        <v>21</v>
      </c>
      <c r="D66" s="68">
        <f t="shared" si="10"/>
        <v>12044.59</v>
      </c>
      <c r="E66" s="68">
        <f t="shared" si="10"/>
        <v>6368.52</v>
      </c>
      <c r="F66" s="49">
        <f t="shared" si="11"/>
        <v>52.874527069829689</v>
      </c>
      <c r="G66" s="43">
        <f t="shared" si="8"/>
        <v>12044.59</v>
      </c>
      <c r="H66" s="43">
        <f t="shared" si="7"/>
        <v>6368.52</v>
      </c>
      <c r="I66" s="47">
        <f t="shared" si="9"/>
        <v>52.874527069829689</v>
      </c>
      <c r="J66" s="68"/>
      <c r="K66" s="68"/>
      <c r="L66" s="68"/>
      <c r="M66" s="68">
        <v>9455</v>
      </c>
      <c r="N66" s="68">
        <v>4999.29</v>
      </c>
      <c r="O66" s="68">
        <f t="shared" si="12"/>
        <v>52.874563722897939</v>
      </c>
      <c r="P66" s="68">
        <v>2589.59</v>
      </c>
      <c r="Q66" s="68">
        <v>1369.23</v>
      </c>
      <c r="R66" s="68">
        <f>Q66/P66*100</f>
        <v>52.874393243718117</v>
      </c>
      <c r="S66" s="68"/>
      <c r="T66" s="86"/>
      <c r="U66" s="86"/>
    </row>
    <row r="67" spans="1:21" s="1" customFormat="1" ht="208.5" customHeight="1">
      <c r="A67" s="77" t="s">
        <v>164</v>
      </c>
      <c r="B67" s="73" t="s">
        <v>163</v>
      </c>
      <c r="C67" s="80" t="s">
        <v>21</v>
      </c>
      <c r="D67" s="68">
        <f t="shared" si="10"/>
        <v>144711.4</v>
      </c>
      <c r="E67" s="47">
        <f t="shared" si="10"/>
        <v>71407.09</v>
      </c>
      <c r="F67" s="49">
        <f t="shared" si="11"/>
        <v>49.344481499038778</v>
      </c>
      <c r="G67" s="48">
        <f t="shared" si="8"/>
        <v>144711.4</v>
      </c>
      <c r="H67" s="48">
        <f t="shared" si="7"/>
        <v>71407.09</v>
      </c>
      <c r="I67" s="47">
        <f t="shared" si="9"/>
        <v>49.344481499038778</v>
      </c>
      <c r="J67" s="47"/>
      <c r="K67" s="47"/>
      <c r="L67" s="47" t="e">
        <f>K67/J67*100</f>
        <v>#DIV/0!</v>
      </c>
      <c r="M67" s="47">
        <v>108900</v>
      </c>
      <c r="N67" s="47">
        <v>71407.09</v>
      </c>
      <c r="O67" s="47">
        <f t="shared" si="12"/>
        <v>65.571248852157936</v>
      </c>
      <c r="P67" s="47">
        <v>35811.4</v>
      </c>
      <c r="Q67" s="47"/>
      <c r="R67" s="68">
        <f>Q67/P67*100</f>
        <v>0</v>
      </c>
      <c r="S67" s="68"/>
      <c r="T67" s="86"/>
      <c r="U67" s="86"/>
    </row>
    <row r="68" spans="1:21" s="1" customFormat="1" ht="65.25" customHeight="1">
      <c r="A68" s="77" t="s">
        <v>159</v>
      </c>
      <c r="B68" s="73" t="s">
        <v>158</v>
      </c>
      <c r="C68" s="80" t="s">
        <v>21</v>
      </c>
      <c r="D68" s="47">
        <f t="shared" si="10"/>
        <v>0</v>
      </c>
      <c r="E68" s="47">
        <f t="shared" si="10"/>
        <v>0</v>
      </c>
      <c r="F68" s="49" t="e">
        <f t="shared" si="11"/>
        <v>#DIV/0!</v>
      </c>
      <c r="G68" s="48">
        <f t="shared" si="8"/>
        <v>0</v>
      </c>
      <c r="H68" s="48">
        <f t="shared" si="7"/>
        <v>0</v>
      </c>
      <c r="I68" s="47" t="e">
        <f t="shared" si="9"/>
        <v>#DIV/0!</v>
      </c>
      <c r="J68" s="47"/>
      <c r="K68" s="47"/>
      <c r="L68" s="47"/>
      <c r="M68" s="63"/>
      <c r="N68" s="63"/>
      <c r="O68" s="47" t="e">
        <f t="shared" si="12"/>
        <v>#DIV/0!</v>
      </c>
      <c r="P68" s="63"/>
      <c r="Q68" s="63"/>
      <c r="R68" s="47" t="e">
        <f>Q68/P68*100</f>
        <v>#DIV/0!</v>
      </c>
      <c r="S68" s="47"/>
      <c r="T68" s="39"/>
      <c r="U68" s="39"/>
    </row>
    <row r="69" spans="1:21" s="1" customFormat="1" ht="65.25" customHeight="1">
      <c r="A69" s="77" t="s">
        <v>165</v>
      </c>
      <c r="B69" s="73" t="s">
        <v>166</v>
      </c>
      <c r="C69" s="80" t="s">
        <v>21</v>
      </c>
      <c r="D69" s="47">
        <f t="shared" si="10"/>
        <v>846.46</v>
      </c>
      <c r="E69" s="47">
        <f t="shared" si="10"/>
        <v>437.44</v>
      </c>
      <c r="F69" s="49">
        <f t="shared" si="11"/>
        <v>51.678756231836118</v>
      </c>
      <c r="G69" s="48">
        <f t="shared" si="8"/>
        <v>846.46</v>
      </c>
      <c r="H69" s="48">
        <f t="shared" si="7"/>
        <v>437.44</v>
      </c>
      <c r="I69" s="47">
        <f t="shared" si="9"/>
        <v>51.678756231836118</v>
      </c>
      <c r="J69" s="47"/>
      <c r="K69" s="47"/>
      <c r="L69" s="47"/>
      <c r="M69" s="63"/>
      <c r="N69" s="63"/>
      <c r="O69" s="47" t="e">
        <f t="shared" si="12"/>
        <v>#DIV/0!</v>
      </c>
      <c r="P69" s="63">
        <v>846.46</v>
      </c>
      <c r="Q69" s="63">
        <v>437.44</v>
      </c>
      <c r="R69" s="47"/>
      <c r="S69" s="47"/>
      <c r="T69" s="39"/>
      <c r="U69" s="39"/>
    </row>
    <row r="70" spans="1:21" s="1" customFormat="1" ht="31.5" customHeight="1">
      <c r="A70" s="5"/>
      <c r="B70" s="10" t="s">
        <v>8</v>
      </c>
      <c r="C70" s="20" t="s">
        <v>21</v>
      </c>
      <c r="D70" s="61">
        <f>D66+D65+D64+D63+D62+D61+D60+D59+D58+D57+D56+D55+D48+D45+D44+D68+D67+D69</f>
        <v>246344.58</v>
      </c>
      <c r="E70" s="68">
        <f>K70+N70+Q70</f>
        <v>136444.22999999998</v>
      </c>
      <c r="F70" s="59">
        <f t="shared" si="11"/>
        <v>55.387551047398716</v>
      </c>
      <c r="G70" s="60">
        <f>J70+M70+P70</f>
        <v>246344.58000000002</v>
      </c>
      <c r="H70" s="61">
        <f>H66+H65+H64+H63+H62+H61+H60+H59+H58+H57+H56+H55+H48+H45+H44+H68+H67+H69</f>
        <v>136444.23000000001</v>
      </c>
      <c r="I70" s="68">
        <f>H70/G70*100</f>
        <v>55.38755104739873</v>
      </c>
      <c r="J70" s="61">
        <f>J66+J65+J64+J63+J62+J61+J60+J59+J58+J57+J56+J55+J48+J45+J44+J68+J67+J69</f>
        <v>24624.5</v>
      </c>
      <c r="K70" s="61">
        <f>K66+K65+K64+K63+K62+K61+K60+K59+K58+K57+K56+K55+K48+K45+K44+K68+K67+K69</f>
        <v>13020.09</v>
      </c>
      <c r="L70" s="68">
        <f>K70/J70*100</f>
        <v>52.874535523563928</v>
      </c>
      <c r="M70" s="61">
        <f>M66+M65+M64+M63+M62+M61+M60+M59+M58+M57+M56+M55+M48+M45+M44+M68+M67+M69</f>
        <v>121359.25</v>
      </c>
      <c r="N70" s="61">
        <f>N66+N65+N64+N63+N62+N61+N60+N59+N58+N57+N56+N55+N48+N45+N44+N68+N67+N69</f>
        <v>78386.799999999988</v>
      </c>
      <c r="O70" s="68">
        <f t="shared" si="12"/>
        <v>64.590708990044007</v>
      </c>
      <c r="P70" s="61">
        <f>P66+P65+P64+P63+P62+P61+P60+P59+P58+P57+P56+P55+P48+P45+P44+P68+P67+P69</f>
        <v>100360.83</v>
      </c>
      <c r="Q70" s="61">
        <f>Q66+Q65+Q64+Q63+Q62+Q61+Q60+Q59+Q58+Q57+Q56+Q55+Q48+Q45+Q44+Q68+Q67+Q69</f>
        <v>45037.340000000004</v>
      </c>
      <c r="R70" s="68">
        <f>Q70/P70*100</f>
        <v>44.87541603631616</v>
      </c>
      <c r="S70" s="61"/>
      <c r="T70" s="62"/>
      <c r="U70" s="62"/>
    </row>
    <row r="71" spans="1:21" s="1" customFormat="1" ht="21" customHeight="1">
      <c r="A71" s="130" t="s">
        <v>94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2"/>
    </row>
    <row r="72" spans="1:21" s="1" customFormat="1" ht="17.25" customHeight="1">
      <c r="A72" s="153" t="s">
        <v>31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5"/>
    </row>
    <row r="73" spans="1:21" s="1" customFormat="1" ht="75.75" customHeight="1">
      <c r="A73" s="71" t="s">
        <v>50</v>
      </c>
      <c r="B73" s="74" t="s">
        <v>27</v>
      </c>
      <c r="C73" s="79" t="s">
        <v>21</v>
      </c>
      <c r="D73" s="67">
        <f t="shared" ref="D73:E76" si="13">M73+P73</f>
        <v>18863.190000000002</v>
      </c>
      <c r="E73" s="67">
        <f t="shared" si="13"/>
        <v>15319.11</v>
      </c>
      <c r="F73" s="67">
        <f>E73/D73*100</f>
        <v>81.211661442205681</v>
      </c>
      <c r="G73" s="67">
        <f>J73+M73+P73</f>
        <v>18863.190000000002</v>
      </c>
      <c r="H73" s="67">
        <f>K73+N73+Q73</f>
        <v>15319.11</v>
      </c>
      <c r="I73" s="67">
        <f>H73/G73*100</f>
        <v>81.211661442205681</v>
      </c>
      <c r="J73" s="67"/>
      <c r="K73" s="67"/>
      <c r="L73" s="67"/>
      <c r="M73" s="67">
        <v>3803</v>
      </c>
      <c r="N73" s="67">
        <v>3034.19</v>
      </c>
      <c r="O73" s="67">
        <f>N73/M73*100</f>
        <v>79.784117801735476</v>
      </c>
      <c r="P73" s="67">
        <v>15060.19</v>
      </c>
      <c r="Q73" s="67">
        <v>12284.92</v>
      </c>
      <c r="R73" s="67">
        <f>Q73/P73*100</f>
        <v>81.572144840138137</v>
      </c>
      <c r="S73" s="53"/>
      <c r="T73" s="53"/>
      <c r="U73" s="53"/>
    </row>
    <row r="74" spans="1:21" s="1" customFormat="1" ht="72.75" customHeight="1">
      <c r="A74" s="38" t="s">
        <v>79</v>
      </c>
      <c r="B74" s="73" t="s">
        <v>100</v>
      </c>
      <c r="C74" s="79" t="s">
        <v>21</v>
      </c>
      <c r="D74" s="67">
        <f t="shared" si="13"/>
        <v>11711.56</v>
      </c>
      <c r="E74" s="67">
        <f t="shared" si="13"/>
        <v>8606.23</v>
      </c>
      <c r="F74" s="67">
        <f>E74/D74*100</f>
        <v>73.484915758447215</v>
      </c>
      <c r="G74" s="67">
        <f t="shared" ref="G74:G79" si="14">J74+M74+P74</f>
        <v>11711.56</v>
      </c>
      <c r="H74" s="67">
        <f t="shared" ref="H74:H79" si="15">K74+N74+Q74</f>
        <v>8606.23</v>
      </c>
      <c r="I74" s="67">
        <f t="shared" ref="I74:I79" si="16">H74/G74*100</f>
        <v>73.484915758447215</v>
      </c>
      <c r="J74" s="67"/>
      <c r="K74" s="67"/>
      <c r="L74" s="67"/>
      <c r="M74" s="67">
        <v>2093.9</v>
      </c>
      <c r="N74" s="67">
        <v>1363.31</v>
      </c>
      <c r="O74" s="67">
        <f t="shared" ref="O74" si="17">N74/M74*100</f>
        <v>65.108648932613775</v>
      </c>
      <c r="P74" s="67">
        <v>9617.66</v>
      </c>
      <c r="Q74" s="67">
        <v>7242.92</v>
      </c>
      <c r="R74" s="67">
        <f>Q74/P74*100</f>
        <v>75.308546985441367</v>
      </c>
      <c r="S74" s="67"/>
      <c r="T74" s="67"/>
      <c r="U74" s="67"/>
    </row>
    <row r="75" spans="1:21" s="1" customFormat="1" ht="67.5" customHeight="1">
      <c r="A75" s="77" t="s">
        <v>62</v>
      </c>
      <c r="B75" s="76" t="s">
        <v>101</v>
      </c>
      <c r="C75" s="79" t="s">
        <v>21</v>
      </c>
      <c r="D75" s="67">
        <f t="shared" si="13"/>
        <v>10366.33</v>
      </c>
      <c r="E75" s="67">
        <f t="shared" si="13"/>
        <v>7336.2999999999993</v>
      </c>
      <c r="F75" s="67">
        <f>E75/D75*100</f>
        <v>70.770465536019017</v>
      </c>
      <c r="G75" s="67">
        <f t="shared" si="14"/>
        <v>10366.33</v>
      </c>
      <c r="H75" s="67">
        <f t="shared" si="15"/>
        <v>7336.2999999999993</v>
      </c>
      <c r="I75" s="67">
        <f t="shared" si="16"/>
        <v>70.770465536019017</v>
      </c>
      <c r="J75" s="67"/>
      <c r="K75" s="67"/>
      <c r="L75" s="67"/>
      <c r="M75" s="67">
        <v>1913.6</v>
      </c>
      <c r="N75" s="67">
        <v>1212.77</v>
      </c>
      <c r="O75" s="67">
        <f t="shared" ref="O75:O76" si="18">N75/M75*100</f>
        <v>63.376358695652179</v>
      </c>
      <c r="P75" s="67">
        <v>8452.73</v>
      </c>
      <c r="Q75" s="67">
        <v>6123.53</v>
      </c>
      <c r="R75" s="67">
        <f>Q75/P75*100</f>
        <v>72.444405535253111</v>
      </c>
      <c r="S75" s="67"/>
      <c r="T75" s="67"/>
      <c r="U75" s="67"/>
    </row>
    <row r="76" spans="1:21" s="1" customFormat="1" ht="69" customHeight="1">
      <c r="A76" s="77" t="s">
        <v>95</v>
      </c>
      <c r="B76" s="73" t="s">
        <v>118</v>
      </c>
      <c r="C76" s="79" t="s">
        <v>21</v>
      </c>
      <c r="D76" s="67">
        <f t="shared" si="13"/>
        <v>0</v>
      </c>
      <c r="E76" s="67">
        <f t="shared" si="13"/>
        <v>0</v>
      </c>
      <c r="F76" s="67" t="e">
        <f>E76/D76*100</f>
        <v>#DIV/0!</v>
      </c>
      <c r="G76" s="67">
        <f t="shared" si="14"/>
        <v>0</v>
      </c>
      <c r="H76" s="67">
        <f t="shared" si="15"/>
        <v>0</v>
      </c>
      <c r="I76" s="67">
        <v>0</v>
      </c>
      <c r="J76" s="67"/>
      <c r="K76" s="67"/>
      <c r="L76" s="67"/>
      <c r="M76" s="67"/>
      <c r="N76" s="67"/>
      <c r="O76" s="67" t="e">
        <f t="shared" si="18"/>
        <v>#DIV/0!</v>
      </c>
      <c r="P76" s="67"/>
      <c r="Q76" s="67"/>
      <c r="R76" s="67"/>
      <c r="S76" s="67"/>
      <c r="T76" s="67"/>
      <c r="U76" s="67"/>
    </row>
    <row r="77" spans="1:21" s="1" customFormat="1" ht="58.5" customHeight="1">
      <c r="A77" s="77" t="s">
        <v>141</v>
      </c>
      <c r="B77" s="72" t="s">
        <v>143</v>
      </c>
      <c r="C77" s="79" t="s">
        <v>21</v>
      </c>
      <c r="D77" s="67">
        <f t="shared" ref="D77:E79" si="19">G77</f>
        <v>0</v>
      </c>
      <c r="E77" s="67">
        <f t="shared" si="19"/>
        <v>0</v>
      </c>
      <c r="F77" s="67" t="e">
        <f>E77/D77*100</f>
        <v>#DIV/0!</v>
      </c>
      <c r="G77" s="67">
        <f t="shared" si="14"/>
        <v>0</v>
      </c>
      <c r="H77" s="67">
        <f t="shared" si="15"/>
        <v>0</v>
      </c>
      <c r="I77" s="67" t="e">
        <f t="shared" si="16"/>
        <v>#DIV/0!</v>
      </c>
      <c r="J77" s="67"/>
      <c r="K77" s="67"/>
      <c r="L77" s="67"/>
      <c r="M77" s="67"/>
      <c r="N77" s="67"/>
      <c r="O77" s="67"/>
      <c r="P77" s="67"/>
      <c r="Q77" s="67"/>
      <c r="R77" s="67" t="e">
        <f>Q77/P77*100</f>
        <v>#DIV/0!</v>
      </c>
      <c r="S77" s="67"/>
      <c r="T77" s="67"/>
      <c r="U77" s="67"/>
    </row>
    <row r="78" spans="1:21" s="1" customFormat="1" ht="75" customHeight="1">
      <c r="A78" s="77" t="s">
        <v>142</v>
      </c>
      <c r="B78" s="35" t="s">
        <v>144</v>
      </c>
      <c r="C78" s="79" t="s">
        <v>21</v>
      </c>
      <c r="D78" s="67">
        <f t="shared" si="19"/>
        <v>0</v>
      </c>
      <c r="E78" s="67">
        <f t="shared" si="19"/>
        <v>0</v>
      </c>
      <c r="F78" s="67"/>
      <c r="G78" s="67">
        <f t="shared" si="14"/>
        <v>0</v>
      </c>
      <c r="H78" s="67">
        <f t="shared" si="15"/>
        <v>0</v>
      </c>
      <c r="I78" s="67">
        <v>0</v>
      </c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</row>
    <row r="79" spans="1:21" s="1" customFormat="1" ht="75" customHeight="1">
      <c r="A79" s="77" t="s">
        <v>150</v>
      </c>
      <c r="B79" s="73" t="s">
        <v>167</v>
      </c>
      <c r="C79" s="79" t="s">
        <v>21</v>
      </c>
      <c r="D79" s="67">
        <f t="shared" si="19"/>
        <v>25</v>
      </c>
      <c r="E79" s="67">
        <f t="shared" si="19"/>
        <v>0</v>
      </c>
      <c r="F79" s="67">
        <f>E79/D79*100</f>
        <v>0</v>
      </c>
      <c r="G79" s="67">
        <f t="shared" si="14"/>
        <v>25</v>
      </c>
      <c r="H79" s="67">
        <f t="shared" si="15"/>
        <v>0</v>
      </c>
      <c r="I79" s="67">
        <f t="shared" si="16"/>
        <v>0</v>
      </c>
      <c r="J79" s="67"/>
      <c r="K79" s="67"/>
      <c r="L79" s="67"/>
      <c r="M79" s="67"/>
      <c r="N79" s="67"/>
      <c r="O79" s="67"/>
      <c r="P79" s="67">
        <v>25</v>
      </c>
      <c r="Q79" s="67"/>
      <c r="R79" s="67">
        <f>Q79/P79*100</f>
        <v>0</v>
      </c>
      <c r="S79" s="67"/>
      <c r="T79" s="67"/>
      <c r="U79" s="67"/>
    </row>
    <row r="80" spans="1:21" s="1" customFormat="1" ht="32.25" customHeight="1">
      <c r="A80" s="6"/>
      <c r="B80" s="10" t="s">
        <v>38</v>
      </c>
      <c r="C80" s="20" t="s">
        <v>21</v>
      </c>
      <c r="D80" s="50">
        <f>SUM(D73:D79)</f>
        <v>40966.080000000002</v>
      </c>
      <c r="E80" s="50">
        <f t="shared" ref="E80:U80" si="20">SUM(E73:E79)</f>
        <v>31261.64</v>
      </c>
      <c r="F80" s="50" t="e">
        <f t="shared" si="20"/>
        <v>#DIV/0!</v>
      </c>
      <c r="G80" s="50">
        <f t="shared" si="20"/>
        <v>40966.080000000002</v>
      </c>
      <c r="H80" s="50">
        <f t="shared" si="20"/>
        <v>31261.64</v>
      </c>
      <c r="I80" s="50" t="e">
        <f t="shared" si="20"/>
        <v>#DIV/0!</v>
      </c>
      <c r="J80" s="50">
        <f t="shared" si="20"/>
        <v>0</v>
      </c>
      <c r="K80" s="50">
        <f t="shared" si="20"/>
        <v>0</v>
      </c>
      <c r="L80" s="50">
        <f t="shared" si="20"/>
        <v>0</v>
      </c>
      <c r="M80" s="50">
        <f t="shared" si="20"/>
        <v>7810.5</v>
      </c>
      <c r="N80" s="50">
        <f t="shared" si="20"/>
        <v>5610.27</v>
      </c>
      <c r="O80" s="50" t="e">
        <f t="shared" si="20"/>
        <v>#DIV/0!</v>
      </c>
      <c r="P80" s="50">
        <f t="shared" si="20"/>
        <v>33155.58</v>
      </c>
      <c r="Q80" s="50">
        <f t="shared" si="20"/>
        <v>25651.37</v>
      </c>
      <c r="R80" s="50" t="e">
        <f t="shared" si="20"/>
        <v>#DIV/0!</v>
      </c>
      <c r="S80" s="50">
        <f t="shared" si="20"/>
        <v>0</v>
      </c>
      <c r="T80" s="50">
        <f t="shared" si="20"/>
        <v>0</v>
      </c>
      <c r="U80" s="50">
        <f t="shared" si="20"/>
        <v>0</v>
      </c>
    </row>
    <row r="81" spans="1:24" s="1" customFormat="1">
      <c r="A81" s="130" t="s">
        <v>102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2"/>
    </row>
    <row r="82" spans="1:24" s="1" customFormat="1" ht="89.25" customHeight="1">
      <c r="A82" s="77" t="s">
        <v>63</v>
      </c>
      <c r="B82" s="35" t="s">
        <v>111</v>
      </c>
      <c r="C82" s="79" t="s">
        <v>21</v>
      </c>
      <c r="D82" s="67">
        <f t="shared" ref="D82:E84" si="21">G82</f>
        <v>4665.72</v>
      </c>
      <c r="E82" s="67">
        <f t="shared" si="21"/>
        <v>3452.5299999999997</v>
      </c>
      <c r="F82" s="67">
        <f>E82/D82*100</f>
        <v>73.997796695901158</v>
      </c>
      <c r="G82" s="67">
        <f>J82+M82+P82</f>
        <v>4665.72</v>
      </c>
      <c r="H82" s="67">
        <f>K82+N82+Q82</f>
        <v>3452.5299999999997</v>
      </c>
      <c r="I82" s="67">
        <f>H82/G82*100</f>
        <v>73.997796695901158</v>
      </c>
      <c r="J82" s="67"/>
      <c r="K82" s="67"/>
      <c r="L82" s="67"/>
      <c r="M82" s="67">
        <v>257.2</v>
      </c>
      <c r="N82" s="67">
        <v>257.2</v>
      </c>
      <c r="O82" s="67"/>
      <c r="P82" s="67">
        <v>4408.5200000000004</v>
      </c>
      <c r="Q82" s="67">
        <v>3195.33</v>
      </c>
      <c r="R82" s="67">
        <f>Q82/P82*100</f>
        <v>72.480787202961523</v>
      </c>
      <c r="S82" s="85"/>
      <c r="T82" s="85"/>
      <c r="U82" s="85"/>
    </row>
    <row r="83" spans="1:24" s="1" customFormat="1" ht="91.5" customHeight="1">
      <c r="A83" s="4" t="s">
        <v>149</v>
      </c>
      <c r="B83" s="72" t="s">
        <v>121</v>
      </c>
      <c r="C83" s="40" t="s">
        <v>120</v>
      </c>
      <c r="D83" s="47">
        <f t="shared" si="21"/>
        <v>44.3</v>
      </c>
      <c r="E83" s="47">
        <f t="shared" si="21"/>
        <v>20.18</v>
      </c>
      <c r="F83" s="47">
        <f>E83/D83*100</f>
        <v>45.553047404063207</v>
      </c>
      <c r="G83" s="67">
        <f t="shared" ref="G83" si="22">J83+M83+P83</f>
        <v>44.3</v>
      </c>
      <c r="H83" s="67">
        <f t="shared" ref="H83:H85" si="23">K83+N83+Q83</f>
        <v>20.18</v>
      </c>
      <c r="I83" s="67">
        <f t="shared" ref="I83:I85" si="24">H83/G83*100</f>
        <v>45.553047404063207</v>
      </c>
      <c r="J83" s="47"/>
      <c r="K83" s="47"/>
      <c r="L83" s="47"/>
      <c r="M83" s="47"/>
      <c r="N83" s="47"/>
      <c r="O83" s="47"/>
      <c r="P83" s="47">
        <v>44.3</v>
      </c>
      <c r="Q83" s="47">
        <v>20.18</v>
      </c>
      <c r="R83" s="47">
        <f>Q83/P83*100</f>
        <v>45.553047404063207</v>
      </c>
      <c r="S83" s="39"/>
      <c r="T83" s="39"/>
      <c r="U83" s="39"/>
    </row>
    <row r="84" spans="1:24" s="1" customFormat="1" ht="91.5" customHeight="1">
      <c r="A84" s="77" t="s">
        <v>160</v>
      </c>
      <c r="B84" s="73" t="s">
        <v>161</v>
      </c>
      <c r="C84" s="40"/>
      <c r="D84" s="47">
        <f t="shared" si="21"/>
        <v>2118.7400000000002</v>
      </c>
      <c r="E84" s="47">
        <f t="shared" si="21"/>
        <v>1589.0600000000002</v>
      </c>
      <c r="F84" s="47">
        <f>E84/D84*100</f>
        <v>75.000235989314405</v>
      </c>
      <c r="G84" s="67">
        <f>J84+M84+P84</f>
        <v>2118.7400000000002</v>
      </c>
      <c r="H84" s="67">
        <f t="shared" si="23"/>
        <v>1589.0600000000002</v>
      </c>
      <c r="I84" s="67">
        <f t="shared" si="24"/>
        <v>75.000235989314405</v>
      </c>
      <c r="J84" s="47">
        <v>2097.56</v>
      </c>
      <c r="K84" s="47">
        <v>1573.17</v>
      </c>
      <c r="L84" s="47">
        <f>K84/J84*100</f>
        <v>75</v>
      </c>
      <c r="M84" s="47">
        <v>10.59</v>
      </c>
      <c r="N84" s="47">
        <v>7.95</v>
      </c>
      <c r="O84" s="47">
        <f>N84/M84*100</f>
        <v>75.070821529745047</v>
      </c>
      <c r="P84" s="47">
        <v>10.59</v>
      </c>
      <c r="Q84" s="47">
        <v>7.94</v>
      </c>
      <c r="R84" s="47">
        <f>Q84/P84*100</f>
        <v>74.976392823418323</v>
      </c>
      <c r="S84" s="39"/>
      <c r="T84" s="39"/>
      <c r="U84" s="39"/>
    </row>
    <row r="85" spans="1:24" s="1" customFormat="1" ht="91.5" customHeight="1">
      <c r="A85" s="6"/>
      <c r="B85" s="10" t="s">
        <v>22</v>
      </c>
      <c r="C85" s="20" t="s">
        <v>21</v>
      </c>
      <c r="D85" s="50">
        <f>D83+D82+D84</f>
        <v>6828.76</v>
      </c>
      <c r="E85" s="50">
        <f>E83+E82+E84</f>
        <v>5061.7699999999995</v>
      </c>
      <c r="F85" s="50">
        <f>E85/D85*100</f>
        <v>74.124291965159117</v>
      </c>
      <c r="G85" s="67">
        <f>J85+M85+P85</f>
        <v>6828.76</v>
      </c>
      <c r="H85" s="67">
        <f t="shared" si="23"/>
        <v>5061.7700000000004</v>
      </c>
      <c r="I85" s="67">
        <f t="shared" si="24"/>
        <v>74.124291965159131</v>
      </c>
      <c r="J85" s="67">
        <f>J82+J83+J84</f>
        <v>2097.56</v>
      </c>
      <c r="K85" s="67">
        <f>K82+K83+K84</f>
        <v>1573.17</v>
      </c>
      <c r="L85" s="47">
        <f>K85/J85*100</f>
        <v>75</v>
      </c>
      <c r="M85" s="50">
        <f>M82+M83+M84</f>
        <v>267.78999999999996</v>
      </c>
      <c r="N85" s="50">
        <f>N82+N83+N84</f>
        <v>265.14999999999998</v>
      </c>
      <c r="O85" s="47">
        <f>N85/M85*100</f>
        <v>99.014152880988831</v>
      </c>
      <c r="P85" s="50">
        <f>P83+P82+P84</f>
        <v>4463.4100000000008</v>
      </c>
      <c r="Q85" s="50">
        <f>Q83+Q82+Q84</f>
        <v>3223.45</v>
      </c>
      <c r="R85" s="50">
        <f>Q85/P85*100</f>
        <v>72.219446566638496</v>
      </c>
      <c r="S85" s="25"/>
      <c r="T85" s="25"/>
      <c r="U85" s="25"/>
    </row>
    <row r="86" spans="1:24" s="1" customFormat="1" ht="25.5" customHeight="1">
      <c r="A86" s="6"/>
      <c r="B86" s="10"/>
      <c r="C86" s="2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25"/>
      <c r="T86" s="25"/>
      <c r="U86" s="25"/>
    </row>
    <row r="87" spans="1:24" s="1" customFormat="1" ht="30.75" customHeight="1">
      <c r="A87" s="7"/>
      <c r="B87" s="8" t="s">
        <v>99</v>
      </c>
      <c r="C87" s="21" t="s">
        <v>21</v>
      </c>
      <c r="D87" s="54">
        <f>D85+D80+D70+D41</f>
        <v>335978.31</v>
      </c>
      <c r="E87" s="54">
        <f>E85+E80+E70+E41</f>
        <v>203813.77999999997</v>
      </c>
      <c r="F87" s="54">
        <f>E87/D87*100</f>
        <v>60.662779094281404</v>
      </c>
      <c r="G87" s="54">
        <f>G85+G80+G70+G41</f>
        <v>335978.31000000006</v>
      </c>
      <c r="H87" s="54">
        <f>H85+H80+H70+H41</f>
        <v>203813.78000000003</v>
      </c>
      <c r="I87" s="54">
        <f>H87/G87*100</f>
        <v>60.662779094281419</v>
      </c>
      <c r="J87" s="54">
        <f>J85+J80+J70+J41</f>
        <v>26722.06</v>
      </c>
      <c r="K87" s="54">
        <f>K85+K80+K70+K41</f>
        <v>14593.26</v>
      </c>
      <c r="L87" s="54">
        <f>K87/J87*100</f>
        <v>54.611283710911508</v>
      </c>
      <c r="M87" s="54">
        <f>M85+M80+M70+M41</f>
        <v>139463.35999999999</v>
      </c>
      <c r="N87" s="54">
        <f>N85+N80+N70+N41</f>
        <v>91685.159999999989</v>
      </c>
      <c r="O87" s="54" t="e">
        <f>O85+O80+O70+O41</f>
        <v>#DIV/0!</v>
      </c>
      <c r="P87" s="54">
        <f>P85+P80+P70+P41</f>
        <v>169792.89</v>
      </c>
      <c r="Q87" s="54">
        <f>Q85+Q80+Q70+Q41</f>
        <v>97535.360000000001</v>
      </c>
      <c r="R87" s="54">
        <f>Q87/P87*100</f>
        <v>57.443724528158981</v>
      </c>
      <c r="S87" s="23"/>
      <c r="T87" s="23"/>
      <c r="U87" s="23"/>
      <c r="V87" s="58">
        <f>P87+M87+J87</f>
        <v>335978.31</v>
      </c>
      <c r="W87" s="58">
        <f>Q87+N87+K87</f>
        <v>203813.78</v>
      </c>
    </row>
    <row r="88" spans="1:24" s="1" customFormat="1">
      <c r="A88" s="130" t="s">
        <v>80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2"/>
    </row>
    <row r="89" spans="1:24" s="1" customFormat="1">
      <c r="A89" s="121" t="s">
        <v>103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64"/>
    </row>
    <row r="90" spans="1:24" s="1" customFormat="1" ht="132">
      <c r="A90" s="75" t="s">
        <v>76</v>
      </c>
      <c r="B90" s="8" t="s">
        <v>112</v>
      </c>
      <c r="C90" s="20" t="s">
        <v>21</v>
      </c>
      <c r="D90" s="47">
        <f>G90</f>
        <v>595.9</v>
      </c>
      <c r="E90" s="47">
        <f>H90</f>
        <v>173.33</v>
      </c>
      <c r="F90" s="47">
        <f>E90/D90*100</f>
        <v>29.087095150192987</v>
      </c>
      <c r="G90" s="47">
        <f>J90+M90+P90</f>
        <v>595.9</v>
      </c>
      <c r="H90" s="47">
        <f>K90+N90+Q90</f>
        <v>173.33</v>
      </c>
      <c r="I90" s="47">
        <f>H90/G90*100</f>
        <v>29.087095150192987</v>
      </c>
      <c r="J90" s="47"/>
      <c r="K90" s="47"/>
      <c r="L90" s="47"/>
      <c r="M90" s="47">
        <v>595.9</v>
      </c>
      <c r="N90" s="47">
        <v>173.33</v>
      </c>
      <c r="O90" s="47">
        <f>N90/M90*100</f>
        <v>29.087095150192987</v>
      </c>
      <c r="P90" s="47"/>
      <c r="Q90" s="25"/>
      <c r="R90" s="25"/>
      <c r="S90" s="25"/>
      <c r="T90" s="25"/>
      <c r="U90" s="25"/>
      <c r="V90" s="58">
        <f>P90+M90+J90</f>
        <v>595.9</v>
      </c>
      <c r="W90" s="58">
        <f>Q90+N90+K90</f>
        <v>173.33</v>
      </c>
      <c r="X90" s="58">
        <f>E90-W90</f>
        <v>0</v>
      </c>
    </row>
    <row r="91" spans="1:24" s="1" customFormat="1" ht="69" customHeight="1">
      <c r="A91" s="75" t="s">
        <v>81</v>
      </c>
      <c r="B91" s="73" t="s">
        <v>6</v>
      </c>
      <c r="C91" s="79" t="s">
        <v>21</v>
      </c>
      <c r="D91" s="47">
        <f t="shared" ref="D91:D94" si="25">G91</f>
        <v>54</v>
      </c>
      <c r="E91" s="47">
        <f t="shared" ref="E91:E94" si="26">H91</f>
        <v>35.74</v>
      </c>
      <c r="F91" s="67">
        <f>E91/D91*100</f>
        <v>66.18518518518519</v>
      </c>
      <c r="G91" s="47">
        <f t="shared" ref="G91:G94" si="27">J91+M91+P91</f>
        <v>54</v>
      </c>
      <c r="H91" s="47">
        <f t="shared" ref="H91:H94" si="28">K91+N91+Q91</f>
        <v>35.74</v>
      </c>
      <c r="I91" s="47">
        <f t="shared" ref="I91:I94" si="29">H91/G91*100</f>
        <v>66.18518518518519</v>
      </c>
      <c r="J91" s="67"/>
      <c r="K91" s="67"/>
      <c r="L91" s="67"/>
      <c r="M91" s="67">
        <v>54</v>
      </c>
      <c r="N91" s="67">
        <v>35.74</v>
      </c>
      <c r="O91" s="67">
        <f>N91/M91*100</f>
        <v>66.18518518518519</v>
      </c>
      <c r="P91" s="67"/>
      <c r="Q91" s="85"/>
      <c r="R91" s="85"/>
      <c r="S91" s="85"/>
      <c r="T91" s="85"/>
      <c r="U91" s="85"/>
      <c r="V91" s="58">
        <f t="shared" ref="V91:V134" si="30">P91+M91+J91</f>
        <v>54</v>
      </c>
      <c r="W91" s="58">
        <f t="shared" ref="W91:W135" si="31">Q91+N91+K91</f>
        <v>35.74</v>
      </c>
      <c r="X91" s="58">
        <f t="shared" ref="X91:X135" si="32">E91-W91</f>
        <v>0</v>
      </c>
    </row>
    <row r="92" spans="1:24" s="1" customFormat="1" ht="53.45" customHeight="1">
      <c r="A92" s="75" t="s">
        <v>82</v>
      </c>
      <c r="B92" s="73" t="s">
        <v>92</v>
      </c>
      <c r="C92" s="81" t="s">
        <v>21</v>
      </c>
      <c r="D92" s="47">
        <f t="shared" ref="D92" si="33">G92</f>
        <v>68.900000000000006</v>
      </c>
      <c r="E92" s="47">
        <f t="shared" ref="E92" si="34">H92</f>
        <v>39.369999999999997</v>
      </c>
      <c r="F92" s="67"/>
      <c r="G92" s="47">
        <f t="shared" ref="G92" si="35">J92+M92+P92</f>
        <v>68.900000000000006</v>
      </c>
      <c r="H92" s="47">
        <f t="shared" ref="H92" si="36">K92+N92+Q92</f>
        <v>39.369999999999997</v>
      </c>
      <c r="I92" s="47">
        <f t="shared" ref="I92" si="37">H92/G92*100</f>
        <v>57.140783744557325</v>
      </c>
      <c r="J92" s="67"/>
      <c r="K92" s="67"/>
      <c r="L92" s="67"/>
      <c r="M92" s="67">
        <v>68.900000000000006</v>
      </c>
      <c r="N92" s="67">
        <v>39.369999999999997</v>
      </c>
      <c r="O92" s="67">
        <v>0</v>
      </c>
      <c r="P92" s="67"/>
      <c r="Q92" s="85"/>
      <c r="R92" s="85"/>
      <c r="S92" s="85"/>
      <c r="T92" s="85"/>
      <c r="U92" s="85"/>
      <c r="V92" s="58">
        <f t="shared" si="30"/>
        <v>68.900000000000006</v>
      </c>
      <c r="W92" s="58">
        <f t="shared" si="31"/>
        <v>39.369999999999997</v>
      </c>
      <c r="X92" s="58">
        <f t="shared" si="32"/>
        <v>0</v>
      </c>
    </row>
    <row r="93" spans="1:24" s="1" customFormat="1" ht="15" customHeight="1">
      <c r="A93" s="75" t="s">
        <v>83</v>
      </c>
      <c r="B93" s="73" t="s">
        <v>113</v>
      </c>
      <c r="C93" s="79" t="s">
        <v>21</v>
      </c>
      <c r="D93" s="47">
        <f t="shared" si="25"/>
        <v>127257.60000000001</v>
      </c>
      <c r="E93" s="47">
        <f t="shared" si="26"/>
        <v>104195.94</v>
      </c>
      <c r="F93" s="67">
        <f>E93/D93*100</f>
        <v>81.877970353047687</v>
      </c>
      <c r="G93" s="47">
        <f t="shared" si="27"/>
        <v>127257.60000000001</v>
      </c>
      <c r="H93" s="47">
        <f t="shared" si="28"/>
        <v>104195.94</v>
      </c>
      <c r="I93" s="47">
        <f t="shared" si="29"/>
        <v>81.877970353047687</v>
      </c>
      <c r="J93" s="67"/>
      <c r="K93" s="67"/>
      <c r="L93" s="67"/>
      <c r="M93" s="67">
        <v>127257.60000000001</v>
      </c>
      <c r="N93" s="67">
        <v>104195.94</v>
      </c>
      <c r="O93" s="67">
        <f>N93/M93*100</f>
        <v>81.877970353047687</v>
      </c>
      <c r="P93" s="67"/>
      <c r="Q93" s="85"/>
      <c r="R93" s="85"/>
      <c r="S93" s="85"/>
      <c r="T93" s="85"/>
      <c r="U93" s="85"/>
      <c r="V93" s="58">
        <f t="shared" si="30"/>
        <v>127257.60000000001</v>
      </c>
      <c r="W93" s="58">
        <f t="shared" si="31"/>
        <v>104195.94</v>
      </c>
      <c r="X93" s="58">
        <f t="shared" si="32"/>
        <v>0</v>
      </c>
    </row>
    <row r="94" spans="1:24" s="1" customFormat="1" ht="51" customHeight="1">
      <c r="A94" s="75" t="s">
        <v>132</v>
      </c>
      <c r="B94" s="73" t="s">
        <v>155</v>
      </c>
      <c r="C94" s="79" t="s">
        <v>21</v>
      </c>
      <c r="D94" s="47">
        <f t="shared" si="25"/>
        <v>161.32</v>
      </c>
      <c r="E94" s="47">
        <f t="shared" si="26"/>
        <v>53.77</v>
      </c>
      <c r="F94" s="67">
        <f>E94/D94*100</f>
        <v>33.331267046863381</v>
      </c>
      <c r="G94" s="47">
        <f t="shared" si="27"/>
        <v>161.32</v>
      </c>
      <c r="H94" s="47">
        <f t="shared" si="28"/>
        <v>53.77</v>
      </c>
      <c r="I94" s="47">
        <f t="shared" si="29"/>
        <v>33.331267046863381</v>
      </c>
      <c r="J94" s="67"/>
      <c r="K94" s="67"/>
      <c r="L94" s="67"/>
      <c r="M94" s="67">
        <v>161.32</v>
      </c>
      <c r="N94" s="67">
        <v>53.77</v>
      </c>
      <c r="O94" s="67">
        <f>N94/M94*100</f>
        <v>33.331267046863381</v>
      </c>
      <c r="P94" s="67"/>
      <c r="Q94" s="85"/>
      <c r="R94" s="85"/>
      <c r="S94" s="85"/>
      <c r="T94" s="85"/>
      <c r="U94" s="85"/>
      <c r="V94" s="58">
        <f t="shared" si="30"/>
        <v>161.32</v>
      </c>
      <c r="W94" s="58">
        <f t="shared" si="31"/>
        <v>53.77</v>
      </c>
      <c r="X94" s="58">
        <f t="shared" si="32"/>
        <v>0</v>
      </c>
    </row>
    <row r="95" spans="1:24" s="1" customFormat="1" ht="40.5" customHeight="1">
      <c r="A95" s="6"/>
      <c r="B95" s="10" t="s">
        <v>84</v>
      </c>
      <c r="C95" s="20" t="s">
        <v>21</v>
      </c>
      <c r="D95" s="47">
        <f>D94+D93+D91+D90+D92</f>
        <v>128137.72</v>
      </c>
      <c r="E95" s="47">
        <f>E94+E93+E91+E90+E92</f>
        <v>104498.15000000001</v>
      </c>
      <c r="F95" s="47">
        <f>E95/D95*100</f>
        <v>81.551435439931353</v>
      </c>
      <c r="G95" s="47">
        <f>G94+G93+G91+G90+G92</f>
        <v>128137.72</v>
      </c>
      <c r="H95" s="47">
        <f>H94+H93+H91+H90+H92</f>
        <v>104498.15000000001</v>
      </c>
      <c r="I95" s="47">
        <f>H95/G95*100</f>
        <v>81.551435439931353</v>
      </c>
      <c r="J95" s="47"/>
      <c r="K95" s="47"/>
      <c r="L95" s="47"/>
      <c r="M95" s="47">
        <f>M94+M93+M91+M90+M92</f>
        <v>128137.72</v>
      </c>
      <c r="N95" s="47">
        <f>N94+N93+N91+N90+N92</f>
        <v>104498.15000000001</v>
      </c>
      <c r="O95" s="47">
        <f>N95/M95*100</f>
        <v>81.551435439931353</v>
      </c>
      <c r="P95" s="50"/>
      <c r="Q95" s="25"/>
      <c r="R95" s="25"/>
      <c r="S95" s="25"/>
      <c r="T95" s="25"/>
      <c r="U95" s="25"/>
      <c r="V95" s="58">
        <f t="shared" si="30"/>
        <v>128137.72</v>
      </c>
      <c r="W95" s="58">
        <f t="shared" si="31"/>
        <v>104498.15000000001</v>
      </c>
      <c r="X95" s="58">
        <f t="shared" si="32"/>
        <v>0</v>
      </c>
    </row>
    <row r="96" spans="1:24" s="1" customFormat="1">
      <c r="A96" s="130" t="s">
        <v>104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2"/>
      <c r="V96" s="58">
        <f t="shared" si="30"/>
        <v>0</v>
      </c>
      <c r="W96" s="58">
        <f t="shared" si="31"/>
        <v>0</v>
      </c>
      <c r="X96" s="58">
        <f t="shared" si="32"/>
        <v>0</v>
      </c>
    </row>
    <row r="97" spans="1:24" s="1" customFormat="1" ht="207" customHeight="1">
      <c r="A97" s="77" t="s">
        <v>85</v>
      </c>
      <c r="B97" s="35" t="s">
        <v>114</v>
      </c>
      <c r="C97" s="20" t="s">
        <v>21</v>
      </c>
      <c r="D97" s="50">
        <f t="shared" ref="D97:E103" si="38">G97</f>
        <v>23970.2</v>
      </c>
      <c r="E97" s="50">
        <f t="shared" si="38"/>
        <v>18079.91</v>
      </c>
      <c r="F97" s="50">
        <f>E97/D97*100</f>
        <v>75.426613044530285</v>
      </c>
      <c r="G97" s="50">
        <f>J97+M97+P97</f>
        <v>23970.2</v>
      </c>
      <c r="H97" s="50">
        <f>K97+N97</f>
        <v>18079.91</v>
      </c>
      <c r="I97" s="50">
        <f>H97/G97*100</f>
        <v>75.426613044530285</v>
      </c>
      <c r="J97" s="50"/>
      <c r="K97" s="50"/>
      <c r="L97" s="50"/>
      <c r="M97" s="50">
        <v>23970.2</v>
      </c>
      <c r="N97" s="50">
        <v>18079.91</v>
      </c>
      <c r="O97" s="50">
        <f>N97/M97*100</f>
        <v>75.426613044530285</v>
      </c>
      <c r="P97" s="50"/>
      <c r="Q97" s="50"/>
      <c r="R97" s="50"/>
      <c r="S97" s="50"/>
      <c r="T97" s="50"/>
      <c r="U97" s="15"/>
      <c r="V97" s="58">
        <f t="shared" si="30"/>
        <v>23970.2</v>
      </c>
      <c r="W97" s="58">
        <f t="shared" si="31"/>
        <v>18079.91</v>
      </c>
      <c r="X97" s="58">
        <f t="shared" si="32"/>
        <v>0</v>
      </c>
    </row>
    <row r="98" spans="1:24" s="1" customFormat="1" ht="118.9" customHeight="1">
      <c r="A98" s="4"/>
      <c r="B98" s="72" t="s">
        <v>115</v>
      </c>
      <c r="C98" s="79" t="s">
        <v>119</v>
      </c>
      <c r="D98" s="67">
        <f t="shared" si="38"/>
        <v>312499.19999999995</v>
      </c>
      <c r="E98" s="67">
        <f t="shared" si="38"/>
        <v>259667.1</v>
      </c>
      <c r="F98" s="67">
        <f>E98/D98*100</f>
        <v>83.093684719832893</v>
      </c>
      <c r="G98" s="50">
        <f t="shared" ref="G98:G103" si="39">J98+M98+P98</f>
        <v>312499.19999999995</v>
      </c>
      <c r="H98" s="50">
        <f t="shared" ref="H98:H103" si="40">K98+N98</f>
        <v>259667.1</v>
      </c>
      <c r="I98" s="50">
        <f t="shared" ref="I98:I103" si="41">H98/G98*100</f>
        <v>83.093684719832893</v>
      </c>
      <c r="J98" s="67"/>
      <c r="K98" s="67"/>
      <c r="L98" s="67"/>
      <c r="M98" s="67">
        <f>307978.1+4521.1</f>
        <v>312499.19999999995</v>
      </c>
      <c r="N98" s="67">
        <v>259667.1</v>
      </c>
      <c r="O98" s="67">
        <f>N98/M98*100</f>
        <v>83.093684719832893</v>
      </c>
      <c r="P98" s="67"/>
      <c r="Q98" s="67"/>
      <c r="R98" s="67"/>
      <c r="S98" s="67"/>
      <c r="T98" s="67"/>
      <c r="U98" s="81"/>
      <c r="V98" s="58">
        <f t="shared" si="30"/>
        <v>312499.19999999995</v>
      </c>
      <c r="W98" s="58">
        <f t="shared" si="31"/>
        <v>259667.1</v>
      </c>
      <c r="X98" s="58">
        <f t="shared" si="32"/>
        <v>0</v>
      </c>
    </row>
    <row r="99" spans="1:24" s="1" customFormat="1" ht="81" customHeight="1">
      <c r="A99" s="75" t="s">
        <v>86</v>
      </c>
      <c r="B99" s="73" t="s">
        <v>93</v>
      </c>
      <c r="C99" s="79" t="s">
        <v>21</v>
      </c>
      <c r="D99" s="67">
        <f t="shared" si="38"/>
        <v>0</v>
      </c>
      <c r="E99" s="67">
        <f t="shared" si="38"/>
        <v>0</v>
      </c>
      <c r="F99" s="67" t="e">
        <f>E99/D99*100</f>
        <v>#DIV/0!</v>
      </c>
      <c r="G99" s="50">
        <f t="shared" si="39"/>
        <v>0</v>
      </c>
      <c r="H99" s="50">
        <f t="shared" si="40"/>
        <v>0</v>
      </c>
      <c r="I99" s="50" t="e">
        <f t="shared" si="41"/>
        <v>#DIV/0!</v>
      </c>
      <c r="J99" s="67"/>
      <c r="K99" s="67"/>
      <c r="L99" s="67"/>
      <c r="M99" s="67"/>
      <c r="N99" s="67"/>
      <c r="O99" s="67" t="e">
        <f>N99/M99*100</f>
        <v>#DIV/0!</v>
      </c>
      <c r="P99" s="67"/>
      <c r="Q99" s="67"/>
      <c r="R99" s="67"/>
      <c r="S99" s="67"/>
      <c r="T99" s="67"/>
      <c r="U99" s="81"/>
      <c r="V99" s="58">
        <f t="shared" si="30"/>
        <v>0</v>
      </c>
      <c r="W99" s="58">
        <f t="shared" si="31"/>
        <v>0</v>
      </c>
      <c r="X99" s="58">
        <f t="shared" si="32"/>
        <v>0</v>
      </c>
    </row>
    <row r="100" spans="1:24" s="1" customFormat="1" ht="132.75">
      <c r="A100" s="27" t="s">
        <v>137</v>
      </c>
      <c r="B100" s="28" t="s">
        <v>153</v>
      </c>
      <c r="C100" s="29" t="s">
        <v>21</v>
      </c>
      <c r="D100" s="55">
        <f t="shared" si="38"/>
        <v>1613.18</v>
      </c>
      <c r="E100" s="55">
        <f t="shared" si="38"/>
        <v>1495.58</v>
      </c>
      <c r="F100" s="67">
        <f>E100/D100*100</f>
        <v>92.710050955256079</v>
      </c>
      <c r="G100" s="50">
        <f t="shared" si="39"/>
        <v>1613.18</v>
      </c>
      <c r="H100" s="50">
        <f t="shared" si="40"/>
        <v>1495.58</v>
      </c>
      <c r="I100" s="50">
        <f t="shared" si="41"/>
        <v>92.710050955256079</v>
      </c>
      <c r="J100" s="55"/>
      <c r="K100" s="55"/>
      <c r="L100" s="55"/>
      <c r="M100" s="55">
        <v>1613.18</v>
      </c>
      <c r="N100" s="55">
        <v>1495.58</v>
      </c>
      <c r="O100" s="55">
        <f>N100/M100*100</f>
        <v>92.710050955256079</v>
      </c>
      <c r="P100" s="56"/>
      <c r="Q100" s="56"/>
      <c r="R100" s="56"/>
      <c r="S100" s="56"/>
      <c r="T100" s="56"/>
      <c r="U100" s="30"/>
      <c r="V100" s="58">
        <f t="shared" si="30"/>
        <v>1613.18</v>
      </c>
      <c r="W100" s="58">
        <f t="shared" si="31"/>
        <v>1495.58</v>
      </c>
      <c r="X100" s="58">
        <f t="shared" si="32"/>
        <v>0</v>
      </c>
    </row>
    <row r="101" spans="1:24" s="1" customFormat="1" ht="108.75">
      <c r="A101" s="13" t="s">
        <v>96</v>
      </c>
      <c r="B101" s="14" t="s">
        <v>123</v>
      </c>
      <c r="C101" s="20" t="s">
        <v>21</v>
      </c>
      <c r="D101" s="50">
        <f t="shared" si="38"/>
        <v>40641.9</v>
      </c>
      <c r="E101" s="50">
        <f t="shared" si="38"/>
        <v>27654.47</v>
      </c>
      <c r="F101" s="50">
        <f>E101/D101*100</f>
        <v>68.044235136644687</v>
      </c>
      <c r="G101" s="50">
        <f t="shared" si="39"/>
        <v>40641.9</v>
      </c>
      <c r="H101" s="50">
        <f>K101</f>
        <v>27654.47</v>
      </c>
      <c r="I101" s="50">
        <f t="shared" si="41"/>
        <v>68.044235136644687</v>
      </c>
      <c r="J101" s="50">
        <v>40641.9</v>
      </c>
      <c r="K101" s="50">
        <v>27654.47</v>
      </c>
      <c r="L101" s="50">
        <f>K101/J101*100</f>
        <v>68.044235136644687</v>
      </c>
      <c r="M101" s="50"/>
      <c r="N101" s="50"/>
      <c r="O101" s="50"/>
      <c r="P101" s="50"/>
      <c r="Q101" s="50"/>
      <c r="R101" s="50"/>
      <c r="S101" s="50"/>
      <c r="T101" s="50"/>
      <c r="U101" s="15"/>
      <c r="V101" s="58">
        <f t="shared" si="30"/>
        <v>40641.9</v>
      </c>
      <c r="W101" s="58">
        <f t="shared" si="31"/>
        <v>27654.47</v>
      </c>
      <c r="X101" s="58">
        <f t="shared" si="32"/>
        <v>0</v>
      </c>
    </row>
    <row r="102" spans="1:24" s="1" customFormat="1" ht="166.5" customHeight="1">
      <c r="A102" s="13" t="s">
        <v>122</v>
      </c>
      <c r="B102" s="14" t="s">
        <v>154</v>
      </c>
      <c r="C102" s="20" t="s">
        <v>21</v>
      </c>
      <c r="D102" s="50">
        <f t="shared" si="38"/>
        <v>0</v>
      </c>
      <c r="E102" s="50">
        <f t="shared" si="38"/>
        <v>0</v>
      </c>
      <c r="F102" s="50"/>
      <c r="G102" s="50">
        <f t="shared" si="39"/>
        <v>0</v>
      </c>
      <c r="H102" s="50">
        <f t="shared" si="40"/>
        <v>0</v>
      </c>
      <c r="I102" s="50" t="e">
        <f t="shared" si="41"/>
        <v>#DIV/0!</v>
      </c>
      <c r="J102" s="50"/>
      <c r="K102" s="50"/>
      <c r="L102" s="50"/>
      <c r="M102" s="50"/>
      <c r="N102" s="50"/>
      <c r="O102" s="50" t="e">
        <f>N102/M102*100</f>
        <v>#DIV/0!</v>
      </c>
      <c r="P102" s="50"/>
      <c r="Q102" s="50"/>
      <c r="R102" s="50"/>
      <c r="S102" s="50"/>
      <c r="T102" s="50"/>
      <c r="U102" s="15"/>
      <c r="V102" s="58">
        <f t="shared" si="30"/>
        <v>0</v>
      </c>
      <c r="W102" s="58">
        <f t="shared" si="31"/>
        <v>0</v>
      </c>
      <c r="X102" s="58">
        <f t="shared" si="32"/>
        <v>0</v>
      </c>
    </row>
    <row r="103" spans="1:24" s="1" customFormat="1" ht="182.25" customHeight="1">
      <c r="A103" s="13" t="s">
        <v>145</v>
      </c>
      <c r="B103" s="34" t="s">
        <v>146</v>
      </c>
      <c r="C103" s="20" t="s">
        <v>21</v>
      </c>
      <c r="D103" s="50">
        <f t="shared" si="38"/>
        <v>0</v>
      </c>
      <c r="E103" s="50">
        <f t="shared" si="38"/>
        <v>0</v>
      </c>
      <c r="F103" s="50" t="e">
        <f>E103/D103*100</f>
        <v>#DIV/0!</v>
      </c>
      <c r="G103" s="50">
        <f t="shared" si="39"/>
        <v>0</v>
      </c>
      <c r="H103" s="50">
        <f t="shared" si="40"/>
        <v>0</v>
      </c>
      <c r="I103" s="50" t="e">
        <f t="shared" si="41"/>
        <v>#DIV/0!</v>
      </c>
      <c r="J103" s="50"/>
      <c r="K103" s="50"/>
      <c r="L103" s="50"/>
      <c r="M103" s="50"/>
      <c r="N103" s="50"/>
      <c r="O103" s="50" t="e">
        <f>N103/M103*100</f>
        <v>#DIV/0!</v>
      </c>
      <c r="P103" s="50"/>
      <c r="Q103" s="50"/>
      <c r="R103" s="50"/>
      <c r="S103" s="50"/>
      <c r="T103" s="50"/>
      <c r="U103" s="15"/>
      <c r="V103" s="58">
        <f t="shared" si="30"/>
        <v>0</v>
      </c>
      <c r="W103" s="58">
        <f t="shared" si="31"/>
        <v>0</v>
      </c>
      <c r="X103" s="58">
        <f t="shared" si="32"/>
        <v>0</v>
      </c>
    </row>
    <row r="104" spans="1:24" s="1" customFormat="1" ht="182.25" customHeight="1">
      <c r="A104" s="13" t="s">
        <v>177</v>
      </c>
      <c r="B104" s="34" t="s">
        <v>178</v>
      </c>
      <c r="C104" s="20" t="s">
        <v>21</v>
      </c>
      <c r="D104" s="50">
        <f t="shared" ref="D104" si="42">G104</f>
        <v>234.36</v>
      </c>
      <c r="E104" s="50">
        <f t="shared" ref="E104" si="43">H104</f>
        <v>0</v>
      </c>
      <c r="F104" s="50">
        <f>E104/D104*100</f>
        <v>0</v>
      </c>
      <c r="G104" s="50">
        <f t="shared" ref="G104" si="44">J104+M104+P104</f>
        <v>234.36</v>
      </c>
      <c r="H104" s="50">
        <f t="shared" ref="H104" si="45">K104+N104</f>
        <v>0</v>
      </c>
      <c r="I104" s="50">
        <f t="shared" ref="I104" si="46">H104/G104*100</f>
        <v>0</v>
      </c>
      <c r="J104" s="50">
        <v>234.36</v>
      </c>
      <c r="K104" s="50"/>
      <c r="L104" s="50">
        <f>K104/J104*100</f>
        <v>0</v>
      </c>
      <c r="M104" s="50"/>
      <c r="N104" s="50"/>
      <c r="O104" s="50" t="e">
        <f>N104/M104*100</f>
        <v>#DIV/0!</v>
      </c>
      <c r="P104" s="50"/>
      <c r="Q104" s="50"/>
      <c r="R104" s="50"/>
      <c r="S104" s="50"/>
      <c r="T104" s="50"/>
      <c r="U104" s="15"/>
      <c r="V104" s="58">
        <f t="shared" ref="V104" si="47">P104+M104+J104</f>
        <v>234.36</v>
      </c>
      <c r="W104" s="58">
        <f t="shared" ref="W104" si="48">Q104+N104+K104</f>
        <v>0</v>
      </c>
      <c r="X104" s="58">
        <f t="shared" ref="X104" si="49">E104-W104</f>
        <v>0</v>
      </c>
    </row>
    <row r="105" spans="1:24" s="1" customFormat="1" ht="24.75">
      <c r="A105" s="121" t="s">
        <v>87</v>
      </c>
      <c r="B105" s="122"/>
      <c r="C105" s="20" t="s">
        <v>21</v>
      </c>
      <c r="D105" s="50">
        <f>D97+D98+D99+D100+D101+D102+D103+D104</f>
        <v>378958.83999999997</v>
      </c>
      <c r="E105" s="50">
        <f>E97+E98+E99+E100+E101+E102+E103</f>
        <v>306897.06000000006</v>
      </c>
      <c r="F105" s="50">
        <f>E105/D105*100</f>
        <v>80.984272592770253</v>
      </c>
      <c r="G105" s="50">
        <f>G102+G100+G99+G98+G97+G101+G103</f>
        <v>378724.48</v>
      </c>
      <c r="H105" s="50">
        <f>H102+H100+H99+H98+H97+H101+H103</f>
        <v>306897.05999999994</v>
      </c>
      <c r="I105" s="50">
        <f>H105/G105*100</f>
        <v>81.034386792213681</v>
      </c>
      <c r="J105" s="50">
        <f>J97+J98+J99+J100+J101+J102+J103+J104</f>
        <v>40876.26</v>
      </c>
      <c r="K105" s="50">
        <f>K97+K98+K99+K100+K101+K102+K103+K104</f>
        <v>27654.47</v>
      </c>
      <c r="L105" s="50"/>
      <c r="M105" s="50">
        <f>M97+M98+M99+M100+M101+M102+M103</f>
        <v>338082.57999999996</v>
      </c>
      <c r="N105" s="50">
        <f>N97+N98+N99+N100+N101+N102+N103</f>
        <v>279242.59000000003</v>
      </c>
      <c r="O105" s="50">
        <f>N105/M105*100</f>
        <v>82.595971079018639</v>
      </c>
      <c r="P105" s="50"/>
      <c r="Q105" s="50"/>
      <c r="R105" s="50"/>
      <c r="S105" s="50"/>
      <c r="T105" s="50"/>
      <c r="U105" s="15"/>
      <c r="V105" s="58">
        <f t="shared" si="30"/>
        <v>378958.83999999997</v>
      </c>
      <c r="W105" s="58">
        <f t="shared" si="31"/>
        <v>306897.06000000006</v>
      </c>
      <c r="X105" s="58">
        <f t="shared" si="32"/>
        <v>0</v>
      </c>
    </row>
    <row r="106" spans="1:24" s="1" customFormat="1">
      <c r="A106" s="130" t="s">
        <v>105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2"/>
      <c r="V106" s="58">
        <f t="shared" si="30"/>
        <v>0</v>
      </c>
      <c r="W106" s="58">
        <f t="shared" si="31"/>
        <v>0</v>
      </c>
      <c r="X106" s="58">
        <f t="shared" si="32"/>
        <v>0</v>
      </c>
    </row>
    <row r="107" spans="1:24" s="1" customFormat="1">
      <c r="A107" s="123" t="s">
        <v>88</v>
      </c>
      <c r="B107" s="113" t="s">
        <v>116</v>
      </c>
      <c r="C107" s="133" t="s">
        <v>21</v>
      </c>
      <c r="D107" s="87">
        <f>G107</f>
        <v>0</v>
      </c>
      <c r="E107" s="87">
        <f>H107</f>
        <v>0</v>
      </c>
      <c r="F107" s="87" t="e">
        <f>E107/D107*100</f>
        <v>#DIV/0!</v>
      </c>
      <c r="G107" s="87">
        <f>J107+M107+P107</f>
        <v>0</v>
      </c>
      <c r="H107" s="87">
        <f>K107+N107</f>
        <v>0</v>
      </c>
      <c r="I107" s="87" t="e">
        <f>H107/G107*100</f>
        <v>#DIV/0!</v>
      </c>
      <c r="J107" s="87"/>
      <c r="K107" s="87"/>
      <c r="L107" s="87"/>
      <c r="M107" s="87"/>
      <c r="N107" s="87"/>
      <c r="O107" s="87" t="e">
        <f>N107/M107*100</f>
        <v>#DIV/0!</v>
      </c>
      <c r="P107" s="87"/>
      <c r="Q107" s="87"/>
      <c r="R107" s="87"/>
      <c r="S107" s="150"/>
      <c r="T107" s="136"/>
      <c r="U107" s="136"/>
      <c r="V107" s="58">
        <f t="shared" si="30"/>
        <v>0</v>
      </c>
      <c r="W107" s="58">
        <f t="shared" si="31"/>
        <v>0</v>
      </c>
      <c r="X107" s="58">
        <f t="shared" si="32"/>
        <v>0</v>
      </c>
    </row>
    <row r="108" spans="1:24" s="1" customFormat="1">
      <c r="A108" s="96"/>
      <c r="B108" s="114"/>
      <c r="C108" s="134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151"/>
      <c r="T108" s="137"/>
      <c r="U108" s="137"/>
      <c r="V108" s="58">
        <f t="shared" si="30"/>
        <v>0</v>
      </c>
      <c r="W108" s="58">
        <f t="shared" si="31"/>
        <v>0</v>
      </c>
      <c r="X108" s="58">
        <f t="shared" si="32"/>
        <v>0</v>
      </c>
    </row>
    <row r="109" spans="1:24" s="1" customFormat="1">
      <c r="A109" s="96"/>
      <c r="B109" s="114"/>
      <c r="C109" s="134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151"/>
      <c r="T109" s="137"/>
      <c r="U109" s="137"/>
      <c r="V109" s="58">
        <f t="shared" si="30"/>
        <v>0</v>
      </c>
      <c r="W109" s="58">
        <f t="shared" si="31"/>
        <v>0</v>
      </c>
      <c r="X109" s="58">
        <f t="shared" si="32"/>
        <v>0</v>
      </c>
    </row>
    <row r="110" spans="1:24" s="1" customFormat="1">
      <c r="A110" s="96"/>
      <c r="B110" s="114"/>
      <c r="C110" s="134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151"/>
      <c r="T110" s="137"/>
      <c r="U110" s="137"/>
      <c r="V110" s="58">
        <f t="shared" si="30"/>
        <v>0</v>
      </c>
      <c r="W110" s="58">
        <f t="shared" si="31"/>
        <v>0</v>
      </c>
      <c r="X110" s="58">
        <f t="shared" si="32"/>
        <v>0</v>
      </c>
    </row>
    <row r="111" spans="1:24" s="1" customFormat="1">
      <c r="A111" s="96"/>
      <c r="B111" s="114"/>
      <c r="C111" s="134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151"/>
      <c r="T111" s="137"/>
      <c r="U111" s="137"/>
      <c r="V111" s="58">
        <f t="shared" si="30"/>
        <v>0</v>
      </c>
      <c r="W111" s="58">
        <f t="shared" si="31"/>
        <v>0</v>
      </c>
      <c r="X111" s="58">
        <f t="shared" si="32"/>
        <v>0</v>
      </c>
    </row>
    <row r="112" spans="1:24" s="1" customFormat="1">
      <c r="A112" s="96"/>
      <c r="B112" s="114"/>
      <c r="C112" s="134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151"/>
      <c r="T112" s="137"/>
      <c r="U112" s="137"/>
      <c r="V112" s="58">
        <f t="shared" si="30"/>
        <v>0</v>
      </c>
      <c r="W112" s="58">
        <f t="shared" si="31"/>
        <v>0</v>
      </c>
      <c r="X112" s="58">
        <f t="shared" si="32"/>
        <v>0</v>
      </c>
    </row>
    <row r="113" spans="1:24" s="1" customFormat="1">
      <c r="A113" s="96"/>
      <c r="B113" s="114"/>
      <c r="C113" s="134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151"/>
      <c r="T113" s="137"/>
      <c r="U113" s="137"/>
      <c r="V113" s="58">
        <f t="shared" si="30"/>
        <v>0</v>
      </c>
      <c r="W113" s="58">
        <f t="shared" si="31"/>
        <v>0</v>
      </c>
      <c r="X113" s="58">
        <f t="shared" si="32"/>
        <v>0</v>
      </c>
    </row>
    <row r="114" spans="1:24" s="1" customFormat="1" ht="97.5" customHeight="1">
      <c r="A114" s="97"/>
      <c r="B114" s="115"/>
      <c r="C114" s="135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152"/>
      <c r="T114" s="138"/>
      <c r="U114" s="138"/>
      <c r="V114" s="58">
        <f t="shared" si="30"/>
        <v>0</v>
      </c>
      <c r="W114" s="58">
        <f t="shared" si="31"/>
        <v>0</v>
      </c>
      <c r="X114" s="58">
        <f t="shared" si="32"/>
        <v>0</v>
      </c>
    </row>
    <row r="115" spans="1:24" s="1" customFormat="1" ht="82.9" customHeight="1">
      <c r="A115" s="77" t="s">
        <v>90</v>
      </c>
      <c r="B115" s="36" t="s">
        <v>106</v>
      </c>
      <c r="C115" s="79" t="s">
        <v>21</v>
      </c>
      <c r="D115" s="67">
        <f>D117+D119+D121+D122</f>
        <v>0</v>
      </c>
      <c r="E115" s="67">
        <f t="shared" ref="E115:O115" si="50">E117+E119+E121+E122</f>
        <v>0</v>
      </c>
      <c r="F115" s="67" t="e">
        <f t="shared" si="50"/>
        <v>#DIV/0!</v>
      </c>
      <c r="G115" s="67">
        <f>G117+G119+G121+G122</f>
        <v>0</v>
      </c>
      <c r="H115" s="67">
        <f t="shared" si="50"/>
        <v>0</v>
      </c>
      <c r="I115" s="67" t="e">
        <f t="shared" si="50"/>
        <v>#DIV/0!</v>
      </c>
      <c r="J115" s="67">
        <f t="shared" si="50"/>
        <v>0</v>
      </c>
      <c r="K115" s="67">
        <f t="shared" si="50"/>
        <v>0</v>
      </c>
      <c r="L115" s="67">
        <f t="shared" si="50"/>
        <v>0</v>
      </c>
      <c r="M115" s="67">
        <f>M117+M119+M121+M122</f>
        <v>0</v>
      </c>
      <c r="N115" s="67">
        <f t="shared" si="50"/>
        <v>0</v>
      </c>
      <c r="O115" s="67" t="e">
        <f t="shared" si="50"/>
        <v>#DIV/0!</v>
      </c>
      <c r="P115" s="67"/>
      <c r="Q115" s="67"/>
      <c r="R115" s="67"/>
      <c r="S115" s="85"/>
      <c r="T115" s="81"/>
      <c r="U115" s="83"/>
      <c r="V115" s="58">
        <f t="shared" si="30"/>
        <v>0</v>
      </c>
      <c r="W115" s="58">
        <f t="shared" si="31"/>
        <v>0</v>
      </c>
      <c r="X115" s="58">
        <f t="shared" si="32"/>
        <v>0</v>
      </c>
    </row>
    <row r="116" spans="1:24" s="1" customFormat="1">
      <c r="A116" s="103" t="s">
        <v>32</v>
      </c>
      <c r="B116" s="128"/>
      <c r="C116" s="15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25"/>
      <c r="T116" s="15"/>
      <c r="U116" s="15"/>
      <c r="V116" s="58">
        <f t="shared" si="30"/>
        <v>0</v>
      </c>
      <c r="W116" s="58">
        <f t="shared" si="31"/>
        <v>0</v>
      </c>
      <c r="X116" s="58">
        <f t="shared" si="32"/>
        <v>0</v>
      </c>
    </row>
    <row r="117" spans="1:24" s="1" customFormat="1">
      <c r="A117" s="123" t="s">
        <v>138</v>
      </c>
      <c r="B117" s="126" t="s">
        <v>33</v>
      </c>
      <c r="C117" s="133" t="s">
        <v>21</v>
      </c>
      <c r="D117" s="87">
        <f>G117</f>
        <v>0</v>
      </c>
      <c r="E117" s="87">
        <f>H117</f>
        <v>0</v>
      </c>
      <c r="F117" s="87" t="e">
        <f>E117/D117*100</f>
        <v>#DIV/0!</v>
      </c>
      <c r="G117" s="87">
        <f>J117+M117:M120+P117</f>
        <v>0</v>
      </c>
      <c r="H117" s="87">
        <f>K117+N117+Q117</f>
        <v>0</v>
      </c>
      <c r="I117" s="87" t="e">
        <f>H117/G117*100</f>
        <v>#DIV/0!</v>
      </c>
      <c r="J117" s="87"/>
      <c r="K117" s="87"/>
      <c r="L117" s="87"/>
      <c r="M117" s="87"/>
      <c r="N117" s="87"/>
      <c r="O117" s="87" t="e">
        <f>N117/M117*100</f>
        <v>#DIV/0!</v>
      </c>
      <c r="P117" s="87"/>
      <c r="Q117" s="87"/>
      <c r="R117" s="87"/>
      <c r="S117" s="150"/>
      <c r="T117" s="136"/>
      <c r="U117" s="139"/>
      <c r="V117" s="58">
        <f t="shared" si="30"/>
        <v>0</v>
      </c>
      <c r="W117" s="58">
        <f t="shared" si="31"/>
        <v>0</v>
      </c>
      <c r="X117" s="58">
        <f t="shared" si="32"/>
        <v>0</v>
      </c>
    </row>
    <row r="118" spans="1:24" s="1" customFormat="1" ht="24.75" customHeight="1">
      <c r="A118" s="96"/>
      <c r="B118" s="127"/>
      <c r="C118" s="135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152"/>
      <c r="T118" s="138"/>
      <c r="U118" s="139"/>
      <c r="V118" s="58">
        <f t="shared" si="30"/>
        <v>0</v>
      </c>
      <c r="W118" s="58">
        <f t="shared" si="31"/>
        <v>0</v>
      </c>
      <c r="X118" s="58">
        <f t="shared" si="32"/>
        <v>0</v>
      </c>
    </row>
    <row r="119" spans="1:24" s="1" customFormat="1">
      <c r="A119" s="124" t="s">
        <v>139</v>
      </c>
      <c r="B119" s="126" t="s">
        <v>34</v>
      </c>
      <c r="C119" s="133" t="s">
        <v>21</v>
      </c>
      <c r="D119" s="87">
        <f>G119</f>
        <v>0</v>
      </c>
      <c r="E119" s="87">
        <f>H119</f>
        <v>0</v>
      </c>
      <c r="F119" s="87" t="e">
        <f>E119/D119*100</f>
        <v>#DIV/0!</v>
      </c>
      <c r="G119" s="87">
        <f>J119+M119:M121+P119</f>
        <v>0</v>
      </c>
      <c r="H119" s="87">
        <f t="shared" ref="H119" si="51">K119+N119+Q119</f>
        <v>0</v>
      </c>
      <c r="I119" s="87" t="e">
        <f t="shared" ref="I119" si="52">H119/G119*100</f>
        <v>#DIV/0!</v>
      </c>
      <c r="J119" s="87"/>
      <c r="K119" s="87"/>
      <c r="L119" s="87"/>
      <c r="M119" s="87"/>
      <c r="N119" s="87"/>
      <c r="O119" s="87" t="e">
        <f>N119/M119*100</f>
        <v>#DIV/0!</v>
      </c>
      <c r="P119" s="87"/>
      <c r="Q119" s="87"/>
      <c r="R119" s="87"/>
      <c r="S119" s="150"/>
      <c r="T119" s="136"/>
      <c r="U119" s="139"/>
      <c r="V119" s="58">
        <f t="shared" si="30"/>
        <v>0</v>
      </c>
      <c r="W119" s="58">
        <f t="shared" si="31"/>
        <v>0</v>
      </c>
      <c r="X119" s="58">
        <f t="shared" si="32"/>
        <v>0</v>
      </c>
    </row>
    <row r="120" spans="1:24" s="1" customFormat="1" ht="32.25" customHeight="1">
      <c r="A120" s="125"/>
      <c r="B120" s="127"/>
      <c r="C120" s="135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152"/>
      <c r="T120" s="138"/>
      <c r="U120" s="139"/>
      <c r="V120" s="58">
        <f t="shared" si="30"/>
        <v>0</v>
      </c>
      <c r="W120" s="58">
        <f t="shared" si="31"/>
        <v>0</v>
      </c>
      <c r="X120" s="58">
        <f t="shared" si="32"/>
        <v>0</v>
      </c>
    </row>
    <row r="121" spans="1:24" s="1" customFormat="1" ht="14.45" customHeight="1">
      <c r="A121" s="77" t="s">
        <v>140</v>
      </c>
      <c r="B121" s="52" t="s">
        <v>35</v>
      </c>
      <c r="C121" s="40" t="s">
        <v>21</v>
      </c>
      <c r="D121" s="47">
        <f>G121</f>
        <v>0</v>
      </c>
      <c r="E121" s="47">
        <f>H121</f>
        <v>0</v>
      </c>
      <c r="F121" s="47" t="e">
        <f>E121/D121*100</f>
        <v>#DIV/0!</v>
      </c>
      <c r="G121" s="47">
        <f>J121+M121:M124+P121</f>
        <v>0</v>
      </c>
      <c r="H121" s="47">
        <f t="shared" ref="H121" si="53">K121+N121+Q121</f>
        <v>0</v>
      </c>
      <c r="I121" s="47" t="e">
        <f t="shared" ref="I121" si="54">H121/G121*100</f>
        <v>#DIV/0!</v>
      </c>
      <c r="J121" s="47"/>
      <c r="K121" s="47"/>
      <c r="L121" s="47"/>
      <c r="M121" s="47"/>
      <c r="N121" s="47"/>
      <c r="O121" s="47" t="e">
        <f>N121/M121*100</f>
        <v>#DIV/0!</v>
      </c>
      <c r="P121" s="47"/>
      <c r="Q121" s="47"/>
      <c r="R121" s="47"/>
      <c r="S121" s="39"/>
      <c r="T121" s="83"/>
      <c r="U121" s="83"/>
      <c r="V121" s="58">
        <f t="shared" si="30"/>
        <v>0</v>
      </c>
      <c r="W121" s="58">
        <f t="shared" si="31"/>
        <v>0</v>
      </c>
      <c r="X121" s="58">
        <f t="shared" si="32"/>
        <v>0</v>
      </c>
    </row>
    <row r="122" spans="1:24" s="1" customFormat="1" ht="36" customHeight="1">
      <c r="A122" s="4" t="s">
        <v>151</v>
      </c>
      <c r="B122" s="51" t="s">
        <v>152</v>
      </c>
      <c r="C122" s="134" t="s">
        <v>21</v>
      </c>
      <c r="D122" s="68">
        <f>G122</f>
        <v>0</v>
      </c>
      <c r="E122" s="68">
        <f>H122</f>
        <v>0</v>
      </c>
      <c r="F122" s="47" t="e">
        <f>E122/D122*100</f>
        <v>#DIV/0!</v>
      </c>
      <c r="G122" s="68">
        <f>M122</f>
        <v>0</v>
      </c>
      <c r="H122" s="68">
        <f>N122</f>
        <v>0</v>
      </c>
      <c r="I122" s="68" t="e">
        <f>H122/G122*100</f>
        <v>#DIV/0!</v>
      </c>
      <c r="J122" s="68"/>
      <c r="K122" s="68"/>
      <c r="L122" s="68"/>
      <c r="M122" s="68"/>
      <c r="N122" s="68"/>
      <c r="O122" s="47" t="e">
        <f>N122/M122*100</f>
        <v>#DIV/0!</v>
      </c>
      <c r="P122" s="68"/>
      <c r="Q122" s="68"/>
      <c r="R122" s="68"/>
      <c r="S122" s="86"/>
      <c r="T122" s="82"/>
      <c r="U122" s="82"/>
      <c r="V122" s="58">
        <f t="shared" si="30"/>
        <v>0</v>
      </c>
      <c r="W122" s="58">
        <f t="shared" si="31"/>
        <v>0</v>
      </c>
      <c r="X122" s="58">
        <f t="shared" si="32"/>
        <v>0</v>
      </c>
    </row>
    <row r="123" spans="1:24" s="1" customFormat="1">
      <c r="A123" s="121" t="s">
        <v>89</v>
      </c>
      <c r="B123" s="122"/>
      <c r="C123" s="135"/>
      <c r="D123" s="50">
        <f>D115+D107</f>
        <v>0</v>
      </c>
      <c r="E123" s="50">
        <f>E115+E107</f>
        <v>0</v>
      </c>
      <c r="F123" s="50" t="e">
        <f>E123/D123*100</f>
        <v>#DIV/0!</v>
      </c>
      <c r="G123" s="50">
        <f>G115+G107</f>
        <v>0</v>
      </c>
      <c r="H123" s="50">
        <f>H115+H107</f>
        <v>0</v>
      </c>
      <c r="I123" s="50" t="e">
        <f>H123/G123*100</f>
        <v>#DIV/0!</v>
      </c>
      <c r="J123" s="50"/>
      <c r="K123" s="50"/>
      <c r="L123" s="50"/>
      <c r="M123" s="50"/>
      <c r="N123" s="50"/>
      <c r="O123" s="47" t="e">
        <f>N123/M123*100</f>
        <v>#DIV/0!</v>
      </c>
      <c r="P123" s="50"/>
      <c r="Q123" s="50"/>
      <c r="R123" s="50"/>
      <c r="S123" s="25"/>
      <c r="T123" s="15"/>
      <c r="U123" s="15"/>
      <c r="V123" s="58">
        <f t="shared" si="30"/>
        <v>0</v>
      </c>
      <c r="W123" s="58">
        <f t="shared" si="31"/>
        <v>0</v>
      </c>
      <c r="X123" s="58">
        <f t="shared" si="32"/>
        <v>0</v>
      </c>
    </row>
    <row r="124" spans="1:24" s="1" customFormat="1">
      <c r="A124" s="130" t="s">
        <v>133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2"/>
      <c r="V124" s="58">
        <f t="shared" si="30"/>
        <v>0</v>
      </c>
      <c r="W124" s="58">
        <f t="shared" si="31"/>
        <v>0</v>
      </c>
      <c r="X124" s="58">
        <f t="shared" si="32"/>
        <v>0</v>
      </c>
    </row>
    <row r="125" spans="1:24" s="1" customFormat="1" ht="15.75" customHeight="1">
      <c r="A125" s="123" t="s">
        <v>134</v>
      </c>
      <c r="B125" s="107" t="s">
        <v>97</v>
      </c>
      <c r="C125" s="133" t="s">
        <v>21</v>
      </c>
      <c r="D125" s="136"/>
      <c r="E125" s="136"/>
      <c r="F125" s="156"/>
      <c r="G125" s="136"/>
      <c r="H125" s="136"/>
      <c r="I125" s="156"/>
      <c r="J125" s="136"/>
      <c r="K125" s="136"/>
      <c r="L125" s="136"/>
      <c r="M125" s="136"/>
      <c r="N125" s="136"/>
      <c r="O125" s="156"/>
      <c r="P125" s="136"/>
      <c r="Q125" s="136"/>
      <c r="R125" s="136"/>
      <c r="S125" s="136"/>
      <c r="T125" s="136"/>
      <c r="U125" s="136"/>
      <c r="V125" s="58">
        <f t="shared" si="30"/>
        <v>0</v>
      </c>
      <c r="W125" s="58">
        <f t="shared" si="31"/>
        <v>0</v>
      </c>
      <c r="X125" s="58">
        <f t="shared" si="32"/>
        <v>0</v>
      </c>
    </row>
    <row r="126" spans="1:24" s="1" customFormat="1">
      <c r="A126" s="96"/>
      <c r="B126" s="108"/>
      <c r="C126" s="134"/>
      <c r="D126" s="137"/>
      <c r="E126" s="137"/>
      <c r="F126" s="157"/>
      <c r="G126" s="137"/>
      <c r="H126" s="137"/>
      <c r="I126" s="157"/>
      <c r="J126" s="137"/>
      <c r="K126" s="137"/>
      <c r="L126" s="137"/>
      <c r="M126" s="137"/>
      <c r="N126" s="137"/>
      <c r="O126" s="157"/>
      <c r="P126" s="137"/>
      <c r="Q126" s="137"/>
      <c r="R126" s="137"/>
      <c r="S126" s="137"/>
      <c r="T126" s="137"/>
      <c r="U126" s="137"/>
      <c r="V126" s="58">
        <f t="shared" si="30"/>
        <v>0</v>
      </c>
      <c r="W126" s="58">
        <f t="shared" si="31"/>
        <v>0</v>
      </c>
      <c r="X126" s="58">
        <f t="shared" si="32"/>
        <v>0</v>
      </c>
    </row>
    <row r="127" spans="1:24" s="1" customFormat="1">
      <c r="A127" s="96"/>
      <c r="B127" s="108"/>
      <c r="C127" s="134"/>
      <c r="D127" s="137"/>
      <c r="E127" s="137"/>
      <c r="F127" s="157"/>
      <c r="G127" s="137"/>
      <c r="H127" s="137"/>
      <c r="I127" s="157"/>
      <c r="J127" s="137"/>
      <c r="K127" s="137"/>
      <c r="L127" s="137"/>
      <c r="M127" s="137"/>
      <c r="N127" s="137"/>
      <c r="O127" s="157"/>
      <c r="P127" s="137"/>
      <c r="Q127" s="137"/>
      <c r="R127" s="137"/>
      <c r="S127" s="137"/>
      <c r="T127" s="137"/>
      <c r="U127" s="137"/>
      <c r="V127" s="58">
        <f t="shared" si="30"/>
        <v>0</v>
      </c>
      <c r="W127" s="58">
        <f t="shared" si="31"/>
        <v>0</v>
      </c>
      <c r="X127" s="58">
        <f t="shared" si="32"/>
        <v>0</v>
      </c>
    </row>
    <row r="128" spans="1:24" s="1" customFormat="1">
      <c r="A128" s="96"/>
      <c r="B128" s="108"/>
      <c r="C128" s="134"/>
      <c r="D128" s="137"/>
      <c r="E128" s="137"/>
      <c r="F128" s="157"/>
      <c r="G128" s="137"/>
      <c r="H128" s="137"/>
      <c r="I128" s="157"/>
      <c r="J128" s="137"/>
      <c r="K128" s="137"/>
      <c r="L128" s="137"/>
      <c r="M128" s="137"/>
      <c r="N128" s="137"/>
      <c r="O128" s="157"/>
      <c r="P128" s="137"/>
      <c r="Q128" s="137"/>
      <c r="R128" s="137"/>
      <c r="S128" s="137"/>
      <c r="T128" s="137"/>
      <c r="U128" s="137"/>
      <c r="V128" s="58">
        <f t="shared" si="30"/>
        <v>0</v>
      </c>
      <c r="W128" s="58">
        <f t="shared" si="31"/>
        <v>0</v>
      </c>
      <c r="X128" s="58">
        <f t="shared" si="32"/>
        <v>0</v>
      </c>
    </row>
    <row r="129" spans="1:24" s="1" customFormat="1">
      <c r="A129" s="96"/>
      <c r="B129" s="108"/>
      <c r="C129" s="134"/>
      <c r="D129" s="137"/>
      <c r="E129" s="137"/>
      <c r="F129" s="157"/>
      <c r="G129" s="137"/>
      <c r="H129" s="137"/>
      <c r="I129" s="157"/>
      <c r="J129" s="137"/>
      <c r="K129" s="137"/>
      <c r="L129" s="137"/>
      <c r="M129" s="137"/>
      <c r="N129" s="137"/>
      <c r="O129" s="157"/>
      <c r="P129" s="137"/>
      <c r="Q129" s="137"/>
      <c r="R129" s="137"/>
      <c r="S129" s="137"/>
      <c r="T129" s="137"/>
      <c r="U129" s="137"/>
      <c r="V129" s="58">
        <f t="shared" si="30"/>
        <v>0</v>
      </c>
      <c r="W129" s="58">
        <f t="shared" si="31"/>
        <v>0</v>
      </c>
      <c r="X129" s="58">
        <f t="shared" si="32"/>
        <v>0</v>
      </c>
    </row>
    <row r="130" spans="1:24" s="1" customFormat="1">
      <c r="A130" s="96"/>
      <c r="B130" s="108"/>
      <c r="C130" s="134"/>
      <c r="D130" s="137"/>
      <c r="E130" s="137"/>
      <c r="F130" s="157"/>
      <c r="G130" s="137"/>
      <c r="H130" s="137"/>
      <c r="I130" s="157"/>
      <c r="J130" s="137"/>
      <c r="K130" s="137"/>
      <c r="L130" s="137"/>
      <c r="M130" s="137"/>
      <c r="N130" s="137"/>
      <c r="O130" s="157"/>
      <c r="P130" s="137"/>
      <c r="Q130" s="137"/>
      <c r="R130" s="137"/>
      <c r="S130" s="137"/>
      <c r="T130" s="137"/>
      <c r="U130" s="137"/>
      <c r="V130" s="58">
        <f t="shared" si="30"/>
        <v>0</v>
      </c>
      <c r="W130" s="58">
        <f t="shared" si="31"/>
        <v>0</v>
      </c>
      <c r="X130" s="58">
        <f t="shared" si="32"/>
        <v>0</v>
      </c>
    </row>
    <row r="131" spans="1:24" s="1" customFormat="1">
      <c r="A131" s="96"/>
      <c r="B131" s="108"/>
      <c r="C131" s="134"/>
      <c r="D131" s="137"/>
      <c r="E131" s="137"/>
      <c r="F131" s="157"/>
      <c r="G131" s="137"/>
      <c r="H131" s="137"/>
      <c r="I131" s="157"/>
      <c r="J131" s="137"/>
      <c r="K131" s="137"/>
      <c r="L131" s="137"/>
      <c r="M131" s="137"/>
      <c r="N131" s="137"/>
      <c r="O131" s="157"/>
      <c r="P131" s="137"/>
      <c r="Q131" s="137"/>
      <c r="R131" s="137"/>
      <c r="S131" s="137"/>
      <c r="T131" s="137"/>
      <c r="U131" s="137"/>
      <c r="V131" s="58">
        <f t="shared" si="30"/>
        <v>0</v>
      </c>
      <c r="W131" s="58">
        <f t="shared" si="31"/>
        <v>0</v>
      </c>
      <c r="X131" s="58">
        <f t="shared" si="32"/>
        <v>0</v>
      </c>
    </row>
    <row r="132" spans="1:24" s="1" customFormat="1">
      <c r="A132" s="96"/>
      <c r="B132" s="108"/>
      <c r="C132" s="134"/>
      <c r="D132" s="137"/>
      <c r="E132" s="137"/>
      <c r="F132" s="157"/>
      <c r="G132" s="137"/>
      <c r="H132" s="137"/>
      <c r="I132" s="157"/>
      <c r="J132" s="137"/>
      <c r="K132" s="137"/>
      <c r="L132" s="137"/>
      <c r="M132" s="137"/>
      <c r="N132" s="137"/>
      <c r="O132" s="157"/>
      <c r="P132" s="137"/>
      <c r="Q132" s="137"/>
      <c r="R132" s="137"/>
      <c r="S132" s="137"/>
      <c r="T132" s="137"/>
      <c r="U132" s="137"/>
      <c r="V132" s="58">
        <f t="shared" si="30"/>
        <v>0</v>
      </c>
      <c r="W132" s="58">
        <f t="shared" si="31"/>
        <v>0</v>
      </c>
      <c r="X132" s="58">
        <f t="shared" si="32"/>
        <v>0</v>
      </c>
    </row>
    <row r="133" spans="1:24" s="1" customFormat="1" ht="82.5" customHeight="1">
      <c r="A133" s="96"/>
      <c r="B133" s="109"/>
      <c r="C133" s="135"/>
      <c r="D133" s="138"/>
      <c r="E133" s="138"/>
      <c r="F133" s="158"/>
      <c r="G133" s="138"/>
      <c r="H133" s="138"/>
      <c r="I133" s="158"/>
      <c r="J133" s="138"/>
      <c r="K133" s="138"/>
      <c r="L133" s="138"/>
      <c r="M133" s="138"/>
      <c r="N133" s="138"/>
      <c r="O133" s="158"/>
      <c r="P133" s="138"/>
      <c r="Q133" s="138"/>
      <c r="R133" s="138"/>
      <c r="S133" s="138"/>
      <c r="T133" s="138"/>
      <c r="U133" s="138"/>
      <c r="V133" s="58">
        <f t="shared" si="30"/>
        <v>0</v>
      </c>
      <c r="W133" s="58">
        <f t="shared" si="31"/>
        <v>0</v>
      </c>
      <c r="X133" s="58">
        <f t="shared" si="32"/>
        <v>0</v>
      </c>
    </row>
    <row r="134" spans="1:24" s="1" customFormat="1" ht="24.75">
      <c r="A134" s="121" t="s">
        <v>135</v>
      </c>
      <c r="B134" s="122"/>
      <c r="C134" s="21" t="s">
        <v>21</v>
      </c>
      <c r="D134" s="24">
        <f>D125</f>
        <v>0</v>
      </c>
      <c r="E134" s="24">
        <f>E125</f>
        <v>0</v>
      </c>
      <c r="F134" s="24">
        <v>0</v>
      </c>
      <c r="G134" s="24">
        <f>G125</f>
        <v>0</v>
      </c>
      <c r="H134" s="24">
        <f>H125</f>
        <v>0</v>
      </c>
      <c r="I134" s="24">
        <v>0</v>
      </c>
      <c r="J134" s="23"/>
      <c r="K134" s="23"/>
      <c r="L134" s="23"/>
      <c r="M134" s="24">
        <f>M125</f>
        <v>0</v>
      </c>
      <c r="N134" s="24">
        <f>N125</f>
        <v>0</v>
      </c>
      <c r="O134" s="24">
        <v>0</v>
      </c>
      <c r="P134" s="23"/>
      <c r="Q134" s="23"/>
      <c r="R134" s="23"/>
      <c r="S134" s="23"/>
      <c r="T134" s="23"/>
      <c r="U134" s="23"/>
      <c r="V134" s="58">
        <f t="shared" si="30"/>
        <v>0</v>
      </c>
      <c r="W134" s="58">
        <f t="shared" si="31"/>
        <v>0</v>
      </c>
      <c r="X134" s="58">
        <f t="shared" si="32"/>
        <v>0</v>
      </c>
    </row>
    <row r="135" spans="1:24" s="1" customFormat="1" ht="24.75">
      <c r="A135" s="130" t="s">
        <v>53</v>
      </c>
      <c r="B135" s="132"/>
      <c r="C135" s="20" t="s">
        <v>21</v>
      </c>
      <c r="D135" s="54">
        <f>D134+D123+D105+D95</f>
        <v>507096.55999999994</v>
      </c>
      <c r="E135" s="54">
        <f>E134+E123+E105+E95</f>
        <v>411395.21000000008</v>
      </c>
      <c r="F135" s="54">
        <f>E135/D135*100</f>
        <v>81.127588402492833</v>
      </c>
      <c r="G135" s="54">
        <f>G134+G123+G105+G95</f>
        <v>506862.19999999995</v>
      </c>
      <c r="H135" s="54">
        <f>H134+H123+H105+H95</f>
        <v>411395.20999999996</v>
      </c>
      <c r="I135" s="54">
        <f>H135/G135*100</f>
        <v>81.165099705600454</v>
      </c>
      <c r="J135" s="54">
        <f>J134+J123+J105+J95</f>
        <v>40876.26</v>
      </c>
      <c r="K135" s="54">
        <f>K134+K123+K105+K95</f>
        <v>27654.47</v>
      </c>
      <c r="L135" s="54">
        <f>K135/J135*100</f>
        <v>67.654110234155468</v>
      </c>
      <c r="M135" s="54">
        <f>M134+M123+M105+M95</f>
        <v>466220.29999999993</v>
      </c>
      <c r="N135" s="54">
        <f>N134+N123+N105+N95</f>
        <v>383740.74000000005</v>
      </c>
      <c r="O135" s="54">
        <f>N135/M135*100</f>
        <v>82.308887021865004</v>
      </c>
      <c r="P135" s="22"/>
      <c r="Q135" s="22"/>
      <c r="R135" s="22"/>
      <c r="S135" s="22"/>
      <c r="T135" s="22"/>
      <c r="U135" s="22"/>
      <c r="V135" s="58">
        <f>P135+M135+J135</f>
        <v>507096.55999999994</v>
      </c>
      <c r="W135" s="58">
        <f t="shared" si="31"/>
        <v>411395.21000000008</v>
      </c>
      <c r="X135" s="58">
        <f t="shared" si="32"/>
        <v>0</v>
      </c>
    </row>
    <row r="136" spans="1:24" s="1" customFormat="1" ht="15.75" customHeight="1">
      <c r="A136" s="103" t="s">
        <v>36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9"/>
    </row>
    <row r="137" spans="1:24" s="1" customFormat="1">
      <c r="A137" s="130" t="s">
        <v>65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2"/>
    </row>
    <row r="138" spans="1:24" s="1" customFormat="1" ht="91.5" customHeight="1">
      <c r="A138" s="77" t="s">
        <v>41</v>
      </c>
      <c r="B138" s="73" t="s">
        <v>24</v>
      </c>
      <c r="C138" s="69" t="s">
        <v>21</v>
      </c>
      <c r="D138" s="67">
        <f>M138</f>
        <v>2993.6</v>
      </c>
      <c r="E138" s="67">
        <f>N138</f>
        <v>2970.27</v>
      </c>
      <c r="F138" s="67">
        <f>E138/D138*100</f>
        <v>99.220670764297168</v>
      </c>
      <c r="G138" s="67">
        <f>J138+M138+P138</f>
        <v>2993.6</v>
      </c>
      <c r="H138" s="67">
        <f>K138+N138+Q138</f>
        <v>2970.27</v>
      </c>
      <c r="I138" s="67">
        <f>H138/G138*100</f>
        <v>99.220670764297168</v>
      </c>
      <c r="J138" s="67"/>
      <c r="K138" s="67"/>
      <c r="L138" s="67"/>
      <c r="M138" s="67">
        <v>2993.6</v>
      </c>
      <c r="N138" s="67">
        <v>2970.27</v>
      </c>
      <c r="O138" s="85">
        <f>N138/M138*100</f>
        <v>99.220670764297168</v>
      </c>
      <c r="P138" s="85"/>
      <c r="Q138" s="85"/>
      <c r="R138" s="85"/>
      <c r="S138" s="85"/>
      <c r="T138" s="85"/>
      <c r="U138" s="85"/>
    </row>
    <row r="139" spans="1:24" s="1" customFormat="1" ht="88.5" customHeight="1">
      <c r="A139" s="77" t="s">
        <v>42</v>
      </c>
      <c r="B139" s="35" t="s">
        <v>25</v>
      </c>
      <c r="C139" s="69" t="s">
        <v>21</v>
      </c>
      <c r="D139" s="67">
        <f>G139</f>
        <v>4513.8999999999996</v>
      </c>
      <c r="E139" s="67">
        <f>H139</f>
        <v>4185.9799999999996</v>
      </c>
      <c r="F139" s="67">
        <f>E139/D139*100</f>
        <v>92.735328651498705</v>
      </c>
      <c r="G139" s="67">
        <f t="shared" ref="G139:G140" si="55">J139+M139+P139</f>
        <v>4513.8999999999996</v>
      </c>
      <c r="H139" s="67">
        <f t="shared" ref="H139:H140" si="56">K139+N139+Q139</f>
        <v>4185.9799999999996</v>
      </c>
      <c r="I139" s="67">
        <f t="shared" ref="I139:I140" si="57">H139/G139*100</f>
        <v>92.735328651498705</v>
      </c>
      <c r="J139" s="67"/>
      <c r="K139" s="67"/>
      <c r="L139" s="67"/>
      <c r="M139" s="67">
        <v>4513.8999999999996</v>
      </c>
      <c r="N139" s="67">
        <v>4185.9799999999996</v>
      </c>
      <c r="O139" s="85">
        <f>N139/M139*100</f>
        <v>92.735328651498705</v>
      </c>
      <c r="P139" s="85"/>
      <c r="Q139" s="85"/>
      <c r="R139" s="85"/>
      <c r="S139" s="85"/>
      <c r="T139" s="85"/>
      <c r="U139" s="85"/>
    </row>
    <row r="140" spans="1:24" s="1" customFormat="1" ht="117.75" customHeight="1">
      <c r="A140" s="77" t="s">
        <v>51</v>
      </c>
      <c r="B140" s="73" t="s">
        <v>147</v>
      </c>
      <c r="C140" s="69" t="s">
        <v>21</v>
      </c>
      <c r="D140" s="67">
        <f>G140</f>
        <v>1708.6</v>
      </c>
      <c r="E140" s="67">
        <f>H140</f>
        <v>1708.6</v>
      </c>
      <c r="F140" s="67">
        <f>E140/D140*100</f>
        <v>100</v>
      </c>
      <c r="G140" s="67">
        <f t="shared" si="55"/>
        <v>1708.6</v>
      </c>
      <c r="H140" s="67">
        <f t="shared" si="56"/>
        <v>1708.6</v>
      </c>
      <c r="I140" s="67">
        <f t="shared" si="57"/>
        <v>100</v>
      </c>
      <c r="J140" s="67"/>
      <c r="K140" s="67"/>
      <c r="L140" s="67"/>
      <c r="M140" s="67">
        <v>1708.6</v>
      </c>
      <c r="N140" s="67">
        <v>1708.6</v>
      </c>
      <c r="O140" s="85">
        <f>N140/M140*100</f>
        <v>100</v>
      </c>
      <c r="P140" s="85"/>
      <c r="Q140" s="85"/>
      <c r="R140" s="85"/>
      <c r="S140" s="85"/>
      <c r="T140" s="85"/>
      <c r="U140" s="85"/>
    </row>
    <row r="141" spans="1:24" s="1" customFormat="1">
      <c r="A141" s="130" t="s">
        <v>66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2"/>
    </row>
    <row r="142" spans="1:24" s="1" customFormat="1">
      <c r="A142" s="96" t="s">
        <v>39</v>
      </c>
      <c r="B142" s="108" t="s">
        <v>64</v>
      </c>
      <c r="C142" s="133" t="s">
        <v>21</v>
      </c>
      <c r="D142" s="136">
        <f>G142</f>
        <v>0</v>
      </c>
      <c r="E142" s="136">
        <f>H142</f>
        <v>0</v>
      </c>
      <c r="F142" s="136" t="e">
        <f>E142/D142*100</f>
        <v>#DIV/0!</v>
      </c>
      <c r="G142" s="136">
        <f>P142</f>
        <v>0</v>
      </c>
      <c r="H142" s="136">
        <f>Q142</f>
        <v>0</v>
      </c>
      <c r="I142" s="136" t="e">
        <f>R142</f>
        <v>#DIV/0!</v>
      </c>
      <c r="J142" s="136"/>
      <c r="K142" s="136"/>
      <c r="L142" s="136"/>
      <c r="M142" s="136"/>
      <c r="N142" s="136"/>
      <c r="O142" s="136"/>
      <c r="P142" s="136"/>
      <c r="Q142" s="136"/>
      <c r="R142" s="136" t="e">
        <f>Q142/P142*100</f>
        <v>#DIV/0!</v>
      </c>
      <c r="S142" s="136"/>
      <c r="T142" s="136"/>
      <c r="U142" s="136"/>
    </row>
    <row r="143" spans="1:24" s="1" customFormat="1">
      <c r="A143" s="96"/>
      <c r="B143" s="108"/>
      <c r="C143" s="134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</row>
    <row r="144" spans="1:24" s="1" customFormat="1">
      <c r="A144" s="96"/>
      <c r="B144" s="108"/>
      <c r="C144" s="134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</row>
    <row r="145" spans="1:21" s="1" customFormat="1">
      <c r="A145" s="96"/>
      <c r="B145" s="108"/>
      <c r="C145" s="134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</row>
    <row r="146" spans="1:21" s="1" customFormat="1" ht="3" customHeight="1">
      <c r="A146" s="96"/>
      <c r="B146" s="108"/>
      <c r="C146" s="134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</row>
    <row r="147" spans="1:21" s="1" customFormat="1">
      <c r="A147" s="96"/>
      <c r="B147" s="108"/>
      <c r="C147" s="134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</row>
    <row r="148" spans="1:21" s="1" customFormat="1">
      <c r="A148" s="96"/>
      <c r="B148" s="108"/>
      <c r="C148" s="134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</row>
    <row r="149" spans="1:21" s="1" customFormat="1" ht="1.5" customHeight="1">
      <c r="A149" s="96"/>
      <c r="B149" s="108"/>
      <c r="C149" s="135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</row>
    <row r="150" spans="1:21" s="1" customFormat="1" ht="15" customHeight="1">
      <c r="A150" s="130" t="s">
        <v>67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2"/>
    </row>
    <row r="151" spans="1:21" s="1" customFormat="1">
      <c r="A151" s="96" t="s">
        <v>43</v>
      </c>
      <c r="B151" s="103" t="s">
        <v>40</v>
      </c>
      <c r="C151" s="133" t="s">
        <v>21</v>
      </c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</row>
    <row r="152" spans="1:21" s="1" customFormat="1">
      <c r="A152" s="96"/>
      <c r="B152" s="103"/>
      <c r="C152" s="134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</row>
    <row r="153" spans="1:21" s="1" customFormat="1" ht="32.25" customHeight="1">
      <c r="A153" s="96"/>
      <c r="B153" s="103"/>
      <c r="C153" s="135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</row>
    <row r="154" spans="1:21" s="1" customFormat="1">
      <c r="A154" s="96" t="s">
        <v>44</v>
      </c>
      <c r="B154" s="106" t="s">
        <v>23</v>
      </c>
      <c r="C154" s="133" t="s">
        <v>21</v>
      </c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</row>
    <row r="155" spans="1:21" s="1" customFormat="1">
      <c r="A155" s="96"/>
      <c r="B155" s="106"/>
      <c r="C155" s="134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</row>
    <row r="156" spans="1:21" s="1" customFormat="1" ht="30.75" customHeight="1">
      <c r="A156" s="96"/>
      <c r="B156" s="106"/>
      <c r="C156" s="135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</row>
    <row r="157" spans="1:21" s="1" customFormat="1" ht="54.75" customHeight="1">
      <c r="A157" s="96" t="s">
        <v>45</v>
      </c>
      <c r="B157" s="108" t="s">
        <v>74</v>
      </c>
      <c r="C157" s="133" t="s">
        <v>21</v>
      </c>
      <c r="D157" s="136"/>
      <c r="E157" s="136"/>
      <c r="F157" s="136"/>
      <c r="G157" s="136"/>
      <c r="H157" s="136"/>
      <c r="I157" s="15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</row>
    <row r="158" spans="1:21" s="1" customFormat="1">
      <c r="A158" s="96"/>
      <c r="B158" s="108"/>
      <c r="C158" s="134"/>
      <c r="D158" s="137"/>
      <c r="E158" s="137"/>
      <c r="F158" s="137"/>
      <c r="G158" s="137"/>
      <c r="H158" s="137"/>
      <c r="I158" s="15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</row>
    <row r="159" spans="1:21" s="1" customFormat="1" ht="9.75" customHeight="1">
      <c r="A159" s="96"/>
      <c r="B159" s="108"/>
      <c r="C159" s="135"/>
      <c r="D159" s="138"/>
      <c r="E159" s="138"/>
      <c r="F159" s="138"/>
      <c r="G159" s="138"/>
      <c r="H159" s="138"/>
      <c r="I159" s="15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</row>
    <row r="160" spans="1:21" s="1" customFormat="1" ht="54.75" customHeight="1">
      <c r="A160" s="77" t="s">
        <v>46</v>
      </c>
      <c r="B160" s="73" t="s">
        <v>72</v>
      </c>
      <c r="C160" s="20" t="s">
        <v>21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:24" s="1" customFormat="1">
      <c r="A161" s="130" t="s">
        <v>68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2"/>
    </row>
    <row r="162" spans="1:24" s="1" customFormat="1" ht="87" customHeight="1">
      <c r="A162" s="77" t="s">
        <v>156</v>
      </c>
      <c r="B162" s="73" t="s">
        <v>26</v>
      </c>
      <c r="C162" s="40" t="s">
        <v>21</v>
      </c>
      <c r="D162" s="47">
        <f>G162</f>
        <v>200</v>
      </c>
      <c r="E162" s="47">
        <f>H162</f>
        <v>200</v>
      </c>
      <c r="F162" s="47">
        <f>E162/D162*100</f>
        <v>100</v>
      </c>
      <c r="G162" s="47">
        <f>J162+M162+P162</f>
        <v>200</v>
      </c>
      <c r="H162" s="47">
        <f>K162+N162+Q162</f>
        <v>200</v>
      </c>
      <c r="I162" s="47">
        <f>H162/G162*100</f>
        <v>100</v>
      </c>
      <c r="J162" s="47"/>
      <c r="K162" s="47"/>
      <c r="L162" s="47"/>
      <c r="M162" s="47"/>
      <c r="N162" s="47"/>
      <c r="O162" s="47"/>
      <c r="P162" s="47">
        <v>200</v>
      </c>
      <c r="Q162" s="47">
        <v>200</v>
      </c>
      <c r="R162" s="47">
        <f>Q162/P162*100</f>
        <v>100</v>
      </c>
      <c r="S162" s="39"/>
      <c r="T162" s="39"/>
      <c r="U162" s="39"/>
    </row>
    <row r="163" spans="1:24" s="1" customFormat="1" ht="63" customHeight="1">
      <c r="A163" s="4" t="s">
        <v>157</v>
      </c>
      <c r="B163" s="72" t="s">
        <v>136</v>
      </c>
      <c r="C163" s="80" t="s">
        <v>21</v>
      </c>
      <c r="D163" s="68">
        <f>G163</f>
        <v>123.7</v>
      </c>
      <c r="E163" s="68">
        <f>H163</f>
        <v>100.06</v>
      </c>
      <c r="F163" s="68">
        <f>E163/D163*100</f>
        <v>80.889248181083261</v>
      </c>
      <c r="G163" s="47">
        <f>J163+M163+P163</f>
        <v>123.7</v>
      </c>
      <c r="H163" s="47">
        <f>K163+N163+Q163</f>
        <v>100.06</v>
      </c>
      <c r="I163" s="47">
        <f>H163/G163*100</f>
        <v>80.889248181083261</v>
      </c>
      <c r="J163" s="68"/>
      <c r="K163" s="68"/>
      <c r="L163" s="68"/>
      <c r="M163" s="68">
        <f>95.01+28.69</f>
        <v>123.7</v>
      </c>
      <c r="N163" s="68">
        <v>100.06</v>
      </c>
      <c r="O163" s="68">
        <f>N163/M163*100</f>
        <v>80.889248181083261</v>
      </c>
      <c r="P163" s="68"/>
      <c r="Q163" s="68"/>
      <c r="R163" s="68"/>
      <c r="S163" s="86"/>
      <c r="T163" s="86"/>
      <c r="U163" s="86"/>
    </row>
    <row r="164" spans="1:24">
      <c r="A164" s="121" t="s">
        <v>52</v>
      </c>
      <c r="B164" s="122"/>
      <c r="C164" s="23" t="s">
        <v>21</v>
      </c>
      <c r="D164" s="57">
        <f>D138+D139+D140+D162+D163+D142</f>
        <v>9539.8000000000011</v>
      </c>
      <c r="E164" s="57">
        <f>E138+E139+E140+E162+E163+E142</f>
        <v>9164.91</v>
      </c>
      <c r="F164" s="57">
        <f>E164/D164*100</f>
        <v>96.070253045137193</v>
      </c>
      <c r="G164" s="57">
        <f>G162+G160+G157+G151+G140+G139+G138+G163+G142</f>
        <v>9539.8000000000011</v>
      </c>
      <c r="H164" s="57">
        <f>H162+H160+H157+H151+H140+H139+H138+H163+H142</f>
        <v>9164.91</v>
      </c>
      <c r="I164" s="57">
        <f>H164/G164*100</f>
        <v>96.070253045137193</v>
      </c>
      <c r="J164" s="57">
        <f>J162+J160+J157+J151+J140+J139+J138+J163</f>
        <v>0</v>
      </c>
      <c r="K164" s="57">
        <f>K162+K160+K157+K151+K140+K139+K138+K163</f>
        <v>0</v>
      </c>
      <c r="L164" s="57">
        <f>L162+L160+L157+L151+L140+L139+L138+L163</f>
        <v>0</v>
      </c>
      <c r="M164" s="57">
        <f>M162+M160+M157+M151+M140+M139+M138+M163</f>
        <v>9339.8000000000011</v>
      </c>
      <c r="N164" s="57">
        <f>N162+N160+N157+N151+N140+N139+N138+N163</f>
        <v>8964.91</v>
      </c>
      <c r="O164" s="57">
        <f>N164/M164*100</f>
        <v>95.986102486134598</v>
      </c>
      <c r="P164" s="57">
        <f>P162+P160+P157+P151+P140+P139+P138+P163+P142</f>
        <v>200</v>
      </c>
      <c r="Q164" s="57">
        <f>Q162+Q160+Q157+Q151+Q140+Q139+Q138+Q163+Q142</f>
        <v>200</v>
      </c>
      <c r="R164" s="57">
        <f>Q164/P164*100</f>
        <v>100</v>
      </c>
      <c r="S164" s="22"/>
      <c r="T164" s="22"/>
      <c r="U164" s="22"/>
    </row>
    <row r="165" spans="1:24">
      <c r="A165" s="130" t="s">
        <v>91</v>
      </c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2"/>
    </row>
    <row r="166" spans="1:24">
      <c r="A166" s="130" t="s">
        <v>69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2"/>
    </row>
    <row r="167" spans="1:24">
      <c r="A167" s="123" t="s">
        <v>70</v>
      </c>
      <c r="B167" s="107" t="s">
        <v>107</v>
      </c>
      <c r="C167" s="93" t="s">
        <v>21</v>
      </c>
      <c r="D167" s="87">
        <f>G167</f>
        <v>10071.030000000001</v>
      </c>
      <c r="E167" s="87">
        <f>H167</f>
        <v>7412.38</v>
      </c>
      <c r="F167" s="87"/>
      <c r="G167" s="87">
        <f>J167+M167+P167</f>
        <v>10071.030000000001</v>
      </c>
      <c r="H167" s="87">
        <f>K167+N167+Q167</f>
        <v>7412.38</v>
      </c>
      <c r="I167" s="87">
        <f>H167/G167*100</f>
        <v>73.601012011681021</v>
      </c>
      <c r="J167" s="87"/>
      <c r="K167" s="87"/>
      <c r="L167" s="87"/>
      <c r="M167" s="87"/>
      <c r="N167" s="87"/>
      <c r="O167" s="87"/>
      <c r="P167" s="87">
        <v>10071.030000000001</v>
      </c>
      <c r="Q167" s="87">
        <v>7412.38</v>
      </c>
      <c r="R167" s="159">
        <f>Q167/P167*100</f>
        <v>73.601012011681021</v>
      </c>
      <c r="S167" s="150"/>
      <c r="T167" s="150"/>
      <c r="U167" s="150"/>
    </row>
    <row r="168" spans="1:24">
      <c r="A168" s="96"/>
      <c r="B168" s="108"/>
      <c r="C168" s="94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160"/>
      <c r="S168" s="151"/>
      <c r="T168" s="151"/>
      <c r="U168" s="151"/>
    </row>
    <row r="169" spans="1:24" ht="47.25" customHeight="1">
      <c r="A169" s="96"/>
      <c r="B169" s="108"/>
      <c r="C169" s="95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161"/>
      <c r="S169" s="152"/>
      <c r="T169" s="152"/>
      <c r="U169" s="152"/>
    </row>
    <row r="170" spans="1:24" ht="21.75" customHeight="1">
      <c r="A170" s="7"/>
      <c r="B170" s="78" t="s">
        <v>54</v>
      </c>
      <c r="C170" s="21" t="s">
        <v>21</v>
      </c>
      <c r="D170" s="57">
        <f>SUM(D167)</f>
        <v>10071.030000000001</v>
      </c>
      <c r="E170" s="57">
        <f>SUM(E167)</f>
        <v>7412.38</v>
      </c>
      <c r="F170" s="57">
        <f>E170/D170*100</f>
        <v>73.601012011681021</v>
      </c>
      <c r="G170" s="57">
        <f>G167</f>
        <v>10071.030000000001</v>
      </c>
      <c r="H170" s="57">
        <f>SUM(H167)</f>
        <v>7412.38</v>
      </c>
      <c r="I170" s="57">
        <f>H170/G170*100</f>
        <v>73.601012011681021</v>
      </c>
      <c r="J170" s="57"/>
      <c r="K170" s="57"/>
      <c r="L170" s="57"/>
      <c r="M170" s="57">
        <f>M167</f>
        <v>0</v>
      </c>
      <c r="N170" s="57">
        <f>SUM(N167)</f>
        <v>0</v>
      </c>
      <c r="O170" s="57"/>
      <c r="P170" s="57">
        <f>SUM(P167)</f>
        <v>10071.030000000001</v>
      </c>
      <c r="Q170" s="57">
        <f>SUM(Q167)</f>
        <v>7412.38</v>
      </c>
      <c r="R170" s="57">
        <f>Q170/P170*100</f>
        <v>73.601012011681021</v>
      </c>
      <c r="S170" s="26"/>
      <c r="T170" s="26"/>
      <c r="U170" s="26"/>
    </row>
    <row r="171" spans="1:24" ht="27.75" customHeight="1">
      <c r="A171" s="9"/>
      <c r="B171" s="7" t="s">
        <v>14</v>
      </c>
      <c r="C171" s="21" t="s">
        <v>21</v>
      </c>
      <c r="D171" s="54">
        <f>D170+D164+D135+D87</f>
        <v>862685.7</v>
      </c>
      <c r="E171" s="54">
        <f>E170+E164+E135+E87</f>
        <v>631786.28</v>
      </c>
      <c r="F171" s="54">
        <f>E171/D171*100</f>
        <v>73.234815414234873</v>
      </c>
      <c r="G171" s="54">
        <f>G170+G164+G135+G87</f>
        <v>862451.34</v>
      </c>
      <c r="H171" s="54">
        <f>H170+H164+H135+H87</f>
        <v>631786.28</v>
      </c>
      <c r="I171" s="54">
        <f>H171/G171*100</f>
        <v>73.254716028384877</v>
      </c>
      <c r="J171" s="54">
        <f>J170+J164+J135+J87</f>
        <v>67598.320000000007</v>
      </c>
      <c r="K171" s="54">
        <f>K170+K164+K135+K87</f>
        <v>42247.73</v>
      </c>
      <c r="L171" s="54">
        <f>K171/J171*100</f>
        <v>62.498195221419707</v>
      </c>
      <c r="M171" s="54">
        <f>M170+M164+M135+M87</f>
        <v>615023.46</v>
      </c>
      <c r="N171" s="54">
        <f>N170+N164+N135+N87</f>
        <v>484390.81</v>
      </c>
      <c r="O171" s="50">
        <f>N171/M171*100</f>
        <v>78.759728937819702</v>
      </c>
      <c r="P171" s="54">
        <f>P170+P164+P135+P87</f>
        <v>180063.92</v>
      </c>
      <c r="Q171" s="54">
        <f>Q170+Q164+Q135+Q87</f>
        <v>105147.74</v>
      </c>
      <c r="R171" s="50">
        <f>Q171/P171*100</f>
        <v>58.3946745133617</v>
      </c>
      <c r="S171" s="25"/>
      <c r="T171" s="25"/>
      <c r="U171" s="17"/>
      <c r="V171" s="65">
        <f>J171+M171+P171</f>
        <v>862685.70000000007</v>
      </c>
      <c r="W171" s="65">
        <f>K171+N171+Q171</f>
        <v>631786.28</v>
      </c>
      <c r="X171" s="65">
        <f>E171-W171</f>
        <v>0</v>
      </c>
    </row>
    <row r="172" spans="1:24" ht="8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1:24">
      <c r="A173" s="12"/>
      <c r="B173" s="12" t="s">
        <v>179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 t="s">
        <v>175</v>
      </c>
      <c r="P173" s="12"/>
      <c r="Q173" s="12"/>
      <c r="R173" s="12"/>
      <c r="S173" s="12"/>
      <c r="T173" s="12"/>
      <c r="U173" s="12"/>
    </row>
    <row r="174" spans="1:24" ht="7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1:24">
      <c r="A175" s="12"/>
      <c r="B175" s="12" t="s">
        <v>181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1:24">
      <c r="A176" s="12"/>
      <c r="B176" s="66" t="s">
        <v>180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4:16">
      <c r="J177" s="58"/>
      <c r="K177" s="58"/>
    </row>
    <row r="179" spans="4:16">
      <c r="P179" s="58"/>
    </row>
    <row r="181" spans="4:16">
      <c r="D181" s="58"/>
    </row>
  </sheetData>
  <mergeCells count="313">
    <mergeCell ref="G125:G133"/>
    <mergeCell ref="H125:H133"/>
    <mergeCell ref="C6:N8"/>
    <mergeCell ref="N1:U5"/>
    <mergeCell ref="C48:C52"/>
    <mergeCell ref="S125:S133"/>
    <mergeCell ref="T125:T133"/>
    <mergeCell ref="U125:U133"/>
    <mergeCell ref="A124:U124"/>
    <mergeCell ref="A123:B123"/>
    <mergeCell ref="I125:I133"/>
    <mergeCell ref="J125:J133"/>
    <mergeCell ref="K125:K133"/>
    <mergeCell ref="L125:L133"/>
    <mergeCell ref="M125:M133"/>
    <mergeCell ref="N125:N133"/>
    <mergeCell ref="O125:O133"/>
    <mergeCell ref="A88:U88"/>
    <mergeCell ref="A89:U89"/>
    <mergeCell ref="L107:L114"/>
    <mergeCell ref="M107:M114"/>
    <mergeCell ref="N107:N114"/>
    <mergeCell ref="A125:A133"/>
    <mergeCell ref="B125:B133"/>
    <mergeCell ref="C125:C133"/>
    <mergeCell ref="D125:D133"/>
    <mergeCell ref="A105:B105"/>
    <mergeCell ref="U154:U156"/>
    <mergeCell ref="S154:S156"/>
    <mergeCell ref="T154:T156"/>
    <mergeCell ref="R151:R153"/>
    <mergeCell ref="S151:S153"/>
    <mergeCell ref="T151:T153"/>
    <mergeCell ref="U151:U153"/>
    <mergeCell ref="O151:O153"/>
    <mergeCell ref="P151:P153"/>
    <mergeCell ref="Q151:Q153"/>
    <mergeCell ref="O154:O156"/>
    <mergeCell ref="P154:P156"/>
    <mergeCell ref="Q154:Q156"/>
    <mergeCell ref="R154:R156"/>
    <mergeCell ref="I154:I156"/>
    <mergeCell ref="J154:J156"/>
    <mergeCell ref="P125:P133"/>
    <mergeCell ref="Q125:Q133"/>
    <mergeCell ref="R125:R133"/>
    <mergeCell ref="C122:C123"/>
    <mergeCell ref="A135:B135"/>
    <mergeCell ref="E125:E133"/>
    <mergeCell ref="F125:F133"/>
    <mergeCell ref="I167:I169"/>
    <mergeCell ref="J167:J169"/>
    <mergeCell ref="K167:K169"/>
    <mergeCell ref="L167:L169"/>
    <mergeCell ref="M167:M169"/>
    <mergeCell ref="N167:N169"/>
    <mergeCell ref="A165:U165"/>
    <mergeCell ref="A166:U166"/>
    <mergeCell ref="C167:C169"/>
    <mergeCell ref="D167:D169"/>
    <mergeCell ref="E167:E169"/>
    <mergeCell ref="F167:F169"/>
    <mergeCell ref="G167:G169"/>
    <mergeCell ref="H167:H169"/>
    <mergeCell ref="U167:U169"/>
    <mergeCell ref="O167:O169"/>
    <mergeCell ref="P167:P169"/>
    <mergeCell ref="Q167:Q169"/>
    <mergeCell ref="R167:R169"/>
    <mergeCell ref="S167:S169"/>
    <mergeCell ref="T167:T169"/>
    <mergeCell ref="A167:A169"/>
    <mergeCell ref="S157:S159"/>
    <mergeCell ref="T157:T159"/>
    <mergeCell ref="U157:U159"/>
    <mergeCell ref="A161:U161"/>
    <mergeCell ref="L157:L159"/>
    <mergeCell ref="M157:M159"/>
    <mergeCell ref="N157:N159"/>
    <mergeCell ref="O157:O159"/>
    <mergeCell ref="P157:P159"/>
    <mergeCell ref="Q157:Q159"/>
    <mergeCell ref="C157:C159"/>
    <mergeCell ref="D157:D159"/>
    <mergeCell ref="E157:E159"/>
    <mergeCell ref="F157:F159"/>
    <mergeCell ref="G157:G159"/>
    <mergeCell ref="H157:H159"/>
    <mergeCell ref="I157:I159"/>
    <mergeCell ref="J157:J159"/>
    <mergeCell ref="K157:K159"/>
    <mergeCell ref="B157:B159"/>
    <mergeCell ref="K154:K156"/>
    <mergeCell ref="L154:L156"/>
    <mergeCell ref="M154:M156"/>
    <mergeCell ref="N154:N156"/>
    <mergeCell ref="R157:R159"/>
    <mergeCell ref="C154:C156"/>
    <mergeCell ref="D154:D156"/>
    <mergeCell ref="E154:E156"/>
    <mergeCell ref="F154:F156"/>
    <mergeCell ref="G154:G156"/>
    <mergeCell ref="H154:H156"/>
    <mergeCell ref="A142:A149"/>
    <mergeCell ref="L151:L153"/>
    <mergeCell ref="M151:M153"/>
    <mergeCell ref="N151:N153"/>
    <mergeCell ref="C151:C153"/>
    <mergeCell ref="D151:D153"/>
    <mergeCell ref="E151:E153"/>
    <mergeCell ref="F151:F153"/>
    <mergeCell ref="G151:G153"/>
    <mergeCell ref="H151:H153"/>
    <mergeCell ref="I151:I153"/>
    <mergeCell ref="J151:J153"/>
    <mergeCell ref="K151:K153"/>
    <mergeCell ref="G142:G149"/>
    <mergeCell ref="H142:H149"/>
    <mergeCell ref="I142:I149"/>
    <mergeCell ref="J142:J149"/>
    <mergeCell ref="K142:K149"/>
    <mergeCell ref="L142:L149"/>
    <mergeCell ref="M142:M149"/>
    <mergeCell ref="N142:N149"/>
    <mergeCell ref="O119:O120"/>
    <mergeCell ref="M119:M120"/>
    <mergeCell ref="R119:R120"/>
    <mergeCell ref="S119:S120"/>
    <mergeCell ref="T119:T120"/>
    <mergeCell ref="U119:U120"/>
    <mergeCell ref="O117:O118"/>
    <mergeCell ref="Q119:Q120"/>
    <mergeCell ref="U142:U149"/>
    <mergeCell ref="O142:O149"/>
    <mergeCell ref="P142:P149"/>
    <mergeCell ref="Q142:Q149"/>
    <mergeCell ref="R142:R149"/>
    <mergeCell ref="S142:S149"/>
    <mergeCell ref="T142:T149"/>
    <mergeCell ref="Q107:Q114"/>
    <mergeCell ref="R107:R114"/>
    <mergeCell ref="M117:M118"/>
    <mergeCell ref="N117:N118"/>
    <mergeCell ref="R117:R118"/>
    <mergeCell ref="S117:S118"/>
    <mergeCell ref="C119:C120"/>
    <mergeCell ref="D119:D120"/>
    <mergeCell ref="E119:E120"/>
    <mergeCell ref="F119:F120"/>
    <mergeCell ref="G119:G120"/>
    <mergeCell ref="K117:K118"/>
    <mergeCell ref="L117:L118"/>
    <mergeCell ref="P117:P118"/>
    <mergeCell ref="Q117:Q118"/>
    <mergeCell ref="H117:H118"/>
    <mergeCell ref="I117:I118"/>
    <mergeCell ref="J117:J118"/>
    <mergeCell ref="H119:H120"/>
    <mergeCell ref="I119:I120"/>
    <mergeCell ref="J119:J120"/>
    <mergeCell ref="K119:K120"/>
    <mergeCell ref="L119:L120"/>
    <mergeCell ref="P119:P120"/>
    <mergeCell ref="T45:T47"/>
    <mergeCell ref="U45:U47"/>
    <mergeCell ref="N119:N120"/>
    <mergeCell ref="E117:E118"/>
    <mergeCell ref="F117:F118"/>
    <mergeCell ref="G117:G118"/>
    <mergeCell ref="A71:U71"/>
    <mergeCell ref="A72:U72"/>
    <mergeCell ref="A81:U81"/>
    <mergeCell ref="O107:O114"/>
    <mergeCell ref="P107:P114"/>
    <mergeCell ref="K107:K114"/>
    <mergeCell ref="C117:C118"/>
    <mergeCell ref="D117:D118"/>
    <mergeCell ref="A106:U106"/>
    <mergeCell ref="C107:C114"/>
    <mergeCell ref="D107:D114"/>
    <mergeCell ref="E107:E114"/>
    <mergeCell ref="F107:F114"/>
    <mergeCell ref="G107:G114"/>
    <mergeCell ref="H107:H114"/>
    <mergeCell ref="I107:I114"/>
    <mergeCell ref="J107:J114"/>
    <mergeCell ref="U107:U114"/>
    <mergeCell ref="L31:L38"/>
    <mergeCell ref="M31:M38"/>
    <mergeCell ref="S107:S114"/>
    <mergeCell ref="T107:T114"/>
    <mergeCell ref="T117:T118"/>
    <mergeCell ref="U117:U118"/>
    <mergeCell ref="D45:D47"/>
    <mergeCell ref="E45:E47"/>
    <mergeCell ref="F45:F47"/>
    <mergeCell ref="G45:G47"/>
    <mergeCell ref="H45:H47"/>
    <mergeCell ref="I45:I47"/>
    <mergeCell ref="J45:J47"/>
    <mergeCell ref="K45:K47"/>
    <mergeCell ref="R45:R47"/>
    <mergeCell ref="L45:L47"/>
    <mergeCell ref="M45:M47"/>
    <mergeCell ref="N45:N47"/>
    <mergeCell ref="O45:O47"/>
    <mergeCell ref="P45:P47"/>
    <mergeCell ref="Q45:Q47"/>
    <mergeCell ref="A96:U96"/>
    <mergeCell ref="I48:I54"/>
    <mergeCell ref="S45:S47"/>
    <mergeCell ref="R15:R22"/>
    <mergeCell ref="S15:S22"/>
    <mergeCell ref="T15:T22"/>
    <mergeCell ref="A10:A11"/>
    <mergeCell ref="B10:B11"/>
    <mergeCell ref="C10:F11"/>
    <mergeCell ref="G10:I11"/>
    <mergeCell ref="J10:U10"/>
    <mergeCell ref="J11:L11"/>
    <mergeCell ref="M11:O11"/>
    <mergeCell ref="P11:R11"/>
    <mergeCell ref="S11:U11"/>
    <mergeCell ref="H23:H30"/>
    <mergeCell ref="P15:P22"/>
    <mergeCell ref="Q15:Q22"/>
    <mergeCell ref="F15:F22"/>
    <mergeCell ref="G15:G22"/>
    <mergeCell ref="H15:H22"/>
    <mergeCell ref="I15:I22"/>
    <mergeCell ref="J15:J22"/>
    <mergeCell ref="K15:K22"/>
    <mergeCell ref="O23:O30"/>
    <mergeCell ref="P23:P30"/>
    <mergeCell ref="Q23:Q30"/>
    <mergeCell ref="I23:I30"/>
    <mergeCell ref="J23:J30"/>
    <mergeCell ref="K23:K30"/>
    <mergeCell ref="L23:L30"/>
    <mergeCell ref="M23:M30"/>
    <mergeCell ref="N23:N30"/>
    <mergeCell ref="B154:B156"/>
    <mergeCell ref="A157:A159"/>
    <mergeCell ref="B151:B153"/>
    <mergeCell ref="B142:B149"/>
    <mergeCell ref="B167:B169"/>
    <mergeCell ref="A164:B164"/>
    <mergeCell ref="A151:A153"/>
    <mergeCell ref="A154:A156"/>
    <mergeCell ref="A107:A114"/>
    <mergeCell ref="B107:B114"/>
    <mergeCell ref="A119:A120"/>
    <mergeCell ref="B119:B120"/>
    <mergeCell ref="A117:A118"/>
    <mergeCell ref="B117:B118"/>
    <mergeCell ref="A134:B134"/>
    <mergeCell ref="A116:B116"/>
    <mergeCell ref="A136:U136"/>
    <mergeCell ref="A137:U137"/>
    <mergeCell ref="A141:U141"/>
    <mergeCell ref="A150:U150"/>
    <mergeCell ref="C142:C149"/>
    <mergeCell ref="D142:D149"/>
    <mergeCell ref="E142:E149"/>
    <mergeCell ref="F142:F149"/>
    <mergeCell ref="A48:A54"/>
    <mergeCell ref="A41:B41"/>
    <mergeCell ref="A15:A22"/>
    <mergeCell ref="B23:B30"/>
    <mergeCell ref="A45:A47"/>
    <mergeCell ref="B45:B47"/>
    <mergeCell ref="B48:B54"/>
    <mergeCell ref="A23:A30"/>
    <mergeCell ref="B15:B22"/>
    <mergeCell ref="A31:A38"/>
    <mergeCell ref="B31:B38"/>
    <mergeCell ref="A43:U43"/>
    <mergeCell ref="B42:U42"/>
    <mergeCell ref="U23:U30"/>
    <mergeCell ref="R23:R30"/>
    <mergeCell ref="S23:S30"/>
    <mergeCell ref="T23:T30"/>
    <mergeCell ref="H31:H38"/>
    <mergeCell ref="I31:I38"/>
    <mergeCell ref="S31:S38"/>
    <mergeCell ref="T31:T38"/>
    <mergeCell ref="U31:U38"/>
    <mergeCell ref="J31:J38"/>
    <mergeCell ref="K31:K38"/>
    <mergeCell ref="N31:N38"/>
    <mergeCell ref="O31:O38"/>
    <mergeCell ref="P31:P38"/>
    <mergeCell ref="Q31:Q38"/>
    <mergeCell ref="R31:R38"/>
    <mergeCell ref="B14:U14"/>
    <mergeCell ref="C15:C22"/>
    <mergeCell ref="D15:D22"/>
    <mergeCell ref="E15:E22"/>
    <mergeCell ref="L15:L22"/>
    <mergeCell ref="M15:M22"/>
    <mergeCell ref="N15:N22"/>
    <mergeCell ref="O15:O22"/>
    <mergeCell ref="C31:C38"/>
    <mergeCell ref="D31:D38"/>
    <mergeCell ref="E31:E38"/>
    <mergeCell ref="F31:F38"/>
    <mergeCell ref="G31:G38"/>
    <mergeCell ref="U15:U22"/>
    <mergeCell ref="C23:C30"/>
    <mergeCell ref="D23:D30"/>
    <mergeCell ref="E23:E30"/>
    <mergeCell ref="F23:F30"/>
    <mergeCell ref="G23:G30"/>
  </mergeCells>
  <phoneticPr fontId="2" type="noConversion"/>
  <pageMargins left="0" right="0" top="0.35433070866141736" bottom="0.35433070866141736" header="0.31496062992125984" footer="0.31496062992125984"/>
  <pageSetup paperSize="9" scale="65" orientation="landscape" r:id="rId1"/>
  <rowBreaks count="8" manualBreakCount="8">
    <brk id="39" max="20" man="1"/>
    <brk id="60" max="20" man="1"/>
    <brk id="67" max="20" man="1"/>
    <brk id="80" max="20" man="1"/>
    <brk id="93" max="20" man="1"/>
    <brk id="101" max="20" man="1"/>
    <brk id="119" max="20" man="1"/>
    <brk id="140" max="20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UPOBR3</dc:creator>
  <cp:lastModifiedBy>User</cp:lastModifiedBy>
  <cp:lastPrinted>2024-04-08T09:42:34Z</cp:lastPrinted>
  <dcterms:created xsi:type="dcterms:W3CDTF">2016-02-05T10:53:40Z</dcterms:created>
  <dcterms:modified xsi:type="dcterms:W3CDTF">2024-10-21T12:49:26Z</dcterms:modified>
</cp:coreProperties>
</file>